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comments7.xml" ContentType="application/vnd.openxmlformats-officedocument.spreadsheetml.comment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charts/chart1.xml" ContentType="application/vnd.openxmlformats-officedocument.drawingml.chart+xml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icio" sheetId="1" state="visible" r:id="rId3"/>
    <sheet name="Mapa" sheetId="2" state="visible" r:id="rId4"/>
    <sheet name="Listas" sheetId="3" state="hidden" r:id="rId5"/>
    <sheet name="Test de calidad" sheetId="4" state="visible" r:id="rId6"/>
    <sheet name="Curva de realización" sheetId="5" state="visible" r:id="rId7"/>
    <sheet name="Ejemplo" sheetId="6" state="visible" r:id="rId8"/>
    <sheet name="Registro de beneficios" sheetId="7" state="visible" r:id="rId9"/>
  </sheets>
  <definedNames>
    <definedName function="false" hidden="false" localSheetId="5" name="_xlnm.Print_Titles" vbProcedure="false">Ejemplo!$4:$4</definedName>
    <definedName function="false" hidden="false" localSheetId="6" name="_xlnm.Print_Titles" vbProcedure="false">'Registro de beneficios'!$4:$4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Fórmula: [Aumentar/Reducir] el [indicador] de [línea base] a [meta] para [fecha], en beneficio de [quién].</t>
        </r>
      </text>
    </comment>
    <comment ref="F4" authorId="0">
      <text>
        <r>
          <rPr>
            <sz val="10"/>
            <rFont val="Arial"/>
            <family val="2"/>
          </rPr>
          <t xml:space="preserve">Persona con nombre, fuera del equipo del proyecto. Casi nunca es el PM.</t>
        </r>
      </text>
    </comment>
    <comment ref="L4" authorId="0">
      <text>
        <r>
          <rPr>
            <sz val="10"/>
            <rFont val="Arial"/>
            <family val="2"/>
          </rPr>
          <t xml:space="preserve">Sin línea base no podrás demostrar el beneficio.</t>
        </r>
      </text>
    </comment>
    <comment ref="V4" authorId="0">
      <text>
        <r>
          <rPr>
            <sz val="10"/>
            <rFont val="Arial"/>
            <family val="2"/>
          </rPr>
          <t xml:space="preserve">Qué parte del cambio se debe al proyecto y no a factores externos (mercado, clima, otras iniciativas).</t>
        </r>
      </text>
    </comment>
    <comment ref="AB4" authorId="0">
      <text>
        <r>
          <rPr>
            <sz val="10"/>
            <rFont val="Arial"/>
            <family val="2"/>
          </rPr>
          <t xml:space="preserve">Porcentaje de los 25 campos de la ficha que están llenos. Por debajo de 80 % aparece en rojo.</t>
        </r>
      </text>
    </comment>
    <comment ref="AC4" authorId="0">
      <text>
        <r>
          <rPr>
            <sz val="10"/>
            <rFont val="Arial"/>
            <family val="2"/>
          </rPr>
          <t xml:space="preserve">Qué tanto debería haberse avanzado a la fecha del valor actual, suponiendo avance lineal entre la línea base y la meta.</t>
        </r>
      </text>
    </comment>
    <comment ref="AD4" authorId="0">
      <text>
        <r>
          <rPr>
            <sz val="10"/>
            <rFont val="Arial"/>
            <family val="2"/>
          </rPr>
          <t xml:space="preserve">(Valor actual − línea base) / (meta − línea base). Funciona para indicadores que suben o bajan.</t>
        </r>
      </text>
    </comment>
    <comment ref="AE4" authorId="0">
      <text>
        <r>
          <rPr>
            <sz val="10"/>
            <rFont val="Arial"/>
            <family val="2"/>
          </rPr>
          <t xml:space="preserve">Compara el % de logro con el avance esperado: En línea (hasta 10 puntos por debajo), Atención (10–25), Desviado (más de 25).</t>
        </r>
      </text>
    </comment>
    <comment ref="AF4" authorId="0">
      <text>
        <r>
          <rPr>
            <sz val="10"/>
            <rFont val="Arial"/>
            <family val="2"/>
          </rPr>
          <t xml:space="preserve">Viene de la pestaña Test de calidad.</t>
        </r>
      </text>
    </comment>
  </commentList>
</comments>
</file>

<file path=xl/comments7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4" authorId="0">
      <text>
        <r>
          <rPr>
            <sz val="10"/>
            <rFont val="Arial"/>
            <family val="2"/>
          </rPr>
          <t xml:space="preserve">Fórmula: [Aumentar/Reducir] el [indicador] de [línea base] a [meta] para [fecha], en beneficio de [quién].</t>
        </r>
      </text>
    </comment>
    <comment ref="F4" authorId="0">
      <text>
        <r>
          <rPr>
            <sz val="10"/>
            <rFont val="Arial"/>
            <family val="2"/>
          </rPr>
          <t xml:space="preserve">Persona con nombre, fuera del equipo del proyecto. Casi nunca es el PM.</t>
        </r>
      </text>
    </comment>
    <comment ref="L4" authorId="0">
      <text>
        <r>
          <rPr>
            <sz val="10"/>
            <rFont val="Arial"/>
            <family val="2"/>
          </rPr>
          <t xml:space="preserve">Sin línea base no podrás demostrar el beneficio.</t>
        </r>
      </text>
    </comment>
    <comment ref="V4" authorId="0">
      <text>
        <r>
          <rPr>
            <sz val="10"/>
            <rFont val="Arial"/>
            <family val="2"/>
          </rPr>
          <t xml:space="preserve">Qué parte del cambio se debe al proyecto y no a factores externos (mercado, clima, otras iniciativas).</t>
        </r>
      </text>
    </comment>
    <comment ref="AB4" authorId="0">
      <text>
        <r>
          <rPr>
            <sz val="10"/>
            <rFont val="Arial"/>
            <family val="2"/>
          </rPr>
          <t xml:space="preserve">Porcentaje de los 25 campos de la ficha que están llenos. Por debajo de 80 % aparece en rojo.</t>
        </r>
      </text>
    </comment>
    <comment ref="AC4" authorId="0">
      <text>
        <r>
          <rPr>
            <sz val="10"/>
            <rFont val="Arial"/>
            <family val="2"/>
          </rPr>
          <t xml:space="preserve">Qué tanto debería haberse avanzado a la fecha del valor actual, suponiendo avance lineal entre la línea base y la meta.</t>
        </r>
      </text>
    </comment>
    <comment ref="AD4" authorId="0">
      <text>
        <r>
          <rPr>
            <sz val="10"/>
            <rFont val="Arial"/>
            <family val="2"/>
          </rPr>
          <t xml:space="preserve">(Valor actual − línea base) / (meta − línea base). Funciona para indicadores que suben o bajan.</t>
        </r>
      </text>
    </comment>
    <comment ref="AE4" authorId="0">
      <text>
        <r>
          <rPr>
            <sz val="10"/>
            <rFont val="Arial"/>
            <family val="2"/>
          </rPr>
          <t xml:space="preserve">Compara el % de logro con el avance esperado: En línea (hasta 10 puntos por debajo), Atención (10–25), Desviado (más de 25).</t>
        </r>
      </text>
    </comment>
    <comment ref="AF4" authorId="0">
      <text>
        <r>
          <rPr>
            <sz val="10"/>
            <rFont val="Arial"/>
            <family val="2"/>
          </rPr>
          <t xml:space="preserve">Viene de la pestaña Test de calidad.</t>
        </r>
      </text>
    </comment>
  </commentList>
</comments>
</file>

<file path=xl/sharedStrings.xml><?xml version="1.0" encoding="utf-8"?>
<sst xmlns="http://schemas.openxmlformats.org/spreadsheetml/2006/main" count="348" uniqueCount="278">
  <si>
    <t xml:space="preserve">Separa el beneficio del entregable</t>
  </si>
  <si>
    <t xml:space="preserve">Kit de Supervivencia del PM en América Latina · Herramienta 1 de 3 · Plantilla de gestión de beneficios</t>
  </si>
  <si>
    <t xml:space="preserve">Heydi Pazmiño · Fernando Lorefice — XVI Congreso Internacional de Dirección de Proyectos · PMI República Dominicana · 2026</t>
  </si>
  <si>
    <t xml:space="preserve">Para qué sirve</t>
  </si>
  <si>
    <t xml:space="preserve">Para escribir los beneficios de tu proyecto con dueño, indicador, línea base, meta y fecha; conectarlos con los entregables que los habilitan; comprobar su calidad y seguir su realización en el tiempo. Funciona igual para un proyecto pequeño que para un programa público.</t>
  </si>
  <si>
    <t xml:space="preserve">Cómo usarla en 5 pasos</t>
  </si>
  <si>
    <t xml:space="preserve">1. Mapa</t>
  </si>
  <si>
    <t xml:space="preserve">Escribe el objetivo en una frase sin mencionar entregables. Luego, de derecha a izquierda: beneficios, cambios necesarios y entregables. Cada entregable debe apuntar a un beneficio.</t>
  </si>
  <si>
    <t xml:space="preserve">2. Registro de beneficios</t>
  </si>
  <si>
    <t xml:space="preserve">Una fila por beneficio. Llena las celdas amarillas. Las grises se calculan solas: completitud de la ficha, avance esperado, % de logro y semáforo.</t>
  </si>
  <si>
    <t xml:space="preserve">3. Test de calidad</t>
  </si>
  <si>
    <t xml:space="preserve">Responde las 8 preguntas para cada beneficio. El veredicto te dice si es sólido, si hay que ajustarlo o si probablemente es un entregable disfrazado.</t>
  </si>
  <si>
    <t xml:space="preserve">4. Curva de realización</t>
  </si>
  <si>
    <t xml:space="preserve">Para tu beneficio más importante, planifica cómo debería avanzar período a período y registra el valor real. El gráfico se actualiza solo.</t>
  </si>
  <si>
    <t xml:space="preserve">5. Revisa con el dueño</t>
  </si>
  <si>
    <t xml:space="preserve">Valida la línea base con el dueño del beneficio y comparte el semáforo con tu patrocinador. Repite cada mes o en cada revisión de fase.</t>
  </si>
  <si>
    <t xml:space="preserve">Leyenda de colores</t>
  </si>
  <si>
    <t xml:space="preserve">Celda para que tú la llenes (texto de ingreso en azul).</t>
  </si>
  <si>
    <t xml:space="preserve">Celda calculada. No la edites: contiene fórmulas.</t>
  </si>
  <si>
    <t xml:space="preserve">Encabezado.</t>
  </si>
  <si>
    <t xml:space="preserve">Pestañas</t>
  </si>
  <si>
    <t xml:space="preserve">Mapa</t>
  </si>
  <si>
    <t xml:space="preserve">Mapa de dependencias de beneficios (adaptado de Ward y Daniel, Cranfield).</t>
  </si>
  <si>
    <t xml:space="preserve">Registro de beneficios</t>
  </si>
  <si>
    <t xml:space="preserve">Ficha de beneficio de 15 campos más seguimiento (adaptado de PMI y MSP).</t>
  </si>
  <si>
    <t xml:space="preserve">Test de calidad</t>
  </si>
  <si>
    <t xml:space="preserve">8 preguntas de control por beneficio.</t>
  </si>
  <si>
    <t xml:space="preserve">Curva de realización</t>
  </si>
  <si>
    <t xml:space="preserve">Planificado vs. real para un beneficio, con gráfico.</t>
  </si>
  <si>
    <t xml:space="preserve">Ejemplo</t>
  </si>
  <si>
    <t xml:space="preserve">Caso Ecuador 2024 planteado como debió ser, más un proyecto ficticio con seguimiento, para ver cómo se llena.</t>
  </si>
  <si>
    <t xml:space="preserve">La regla de oro</t>
  </si>
  <si>
    <t xml:space="preserve">Si mañana cambia la solución técnica y tu "beneficio" deja de tener sentido, no escribiste un beneficio: escribiste un entregable.</t>
  </si>
  <si>
    <t xml:space="preserve">Uso libre citando la fuente. PMBOK® es marca registrada del Project Management Institute, Inc.</t>
  </si>
  <si>
    <t xml:space="preserve">Mapa de dependencias de beneficios</t>
  </si>
  <si>
    <t xml:space="preserve">Constrúyelo de derecha a izquierda: objetivo → beneficios → cambios necesarios → entregables. Cada entregable debe habilitar al menos un beneficio.</t>
  </si>
  <si>
    <t xml:space="preserve">Objetivo:</t>
  </si>
  <si>
    <t xml:space="preserve">ID entregable</t>
  </si>
  <si>
    <t xml:space="preserve">Entregable o habilitador (lo que el proyecto produce o compra)</t>
  </si>
  <si>
    <t xml:space="preserve">Cambio de negocio que habilita (lo que debe hacer distinto la operación)</t>
  </si>
  <si>
    <t xml:space="preserve">ID del beneficio que habilita</t>
  </si>
  <si>
    <t xml:space="preserve">Beneficio (se completa solo)</t>
  </si>
  <si>
    <t xml:space="preserve">Supuesto crítico (qué tiene que ser cierto)</t>
  </si>
  <si>
    <t xml:space="preserve">¿Pasa al registro de riesgos?</t>
  </si>
  <si>
    <t xml:space="preserve">Control</t>
  </si>
  <si>
    <t xml:space="preserve">Beneficios sin ningún entregable que los habilite</t>
  </si>
  <si>
    <t xml:space="preserve">Beneficio</t>
  </si>
  <si>
    <t xml:space="preserve">E1</t>
  </si>
  <si>
    <t xml:space="preserve">E2</t>
  </si>
  <si>
    <t xml:space="preserve">E3</t>
  </si>
  <si>
    <t xml:space="preserve">E4</t>
  </si>
  <si>
    <t xml:space="preserve">E5</t>
  </si>
  <si>
    <t xml:space="preserve">E6</t>
  </si>
  <si>
    <t xml:space="preserve">E7</t>
  </si>
  <si>
    <t xml:space="preserve">E8</t>
  </si>
  <si>
    <t xml:space="preserve">E9</t>
  </si>
  <si>
    <t xml:space="preserve">E10</t>
  </si>
  <si>
    <t xml:space="preserve">E11</t>
  </si>
  <si>
    <t xml:space="preserve">E12</t>
  </si>
  <si>
    <t xml:space="preserve">E13</t>
  </si>
  <si>
    <t xml:space="preserve">E14</t>
  </si>
  <si>
    <t xml:space="preserve">E15</t>
  </si>
  <si>
    <t xml:space="preserve">E16</t>
  </si>
  <si>
    <t xml:space="preserve">E17</t>
  </si>
  <si>
    <t xml:space="preserve">E18</t>
  </si>
  <si>
    <t xml:space="preserve">E19</t>
  </si>
  <si>
    <t xml:space="preserve">E20</t>
  </si>
  <si>
    <t xml:space="preserve">E21</t>
  </si>
  <si>
    <t xml:space="preserve">E22</t>
  </si>
  <si>
    <t xml:space="preserve">E23</t>
  </si>
  <si>
    <t xml:space="preserve">E24</t>
  </si>
  <si>
    <t xml:space="preserve">E25</t>
  </si>
  <si>
    <t xml:space="preserve">E26</t>
  </si>
  <si>
    <t xml:space="preserve">E27</t>
  </si>
  <si>
    <t xml:space="preserve">E28</t>
  </si>
  <si>
    <t xml:space="preserve">E29</t>
  </si>
  <si>
    <t xml:space="preserve">E30</t>
  </si>
  <si>
    <t xml:space="preserve">Un beneficio que aparece aquí es un deseo sin plan: ningún entregable lo habilita.</t>
  </si>
  <si>
    <t xml:space="preserve">Tipo</t>
  </si>
  <si>
    <t xml:space="preserve">Sentido</t>
  </si>
  <si>
    <t xml:space="preserve">Frecuencia</t>
  </si>
  <si>
    <t xml:space="preserve">SiNo</t>
  </si>
  <si>
    <t xml:space="preserve">Tangible</t>
  </si>
  <si>
    <t xml:space="preserve">Financiero</t>
  </si>
  <si>
    <t xml:space="preserve">Aumentar</t>
  </si>
  <si>
    <t xml:space="preserve">Diaria</t>
  </si>
  <si>
    <t xml:space="preserve">Sí</t>
  </si>
  <si>
    <t xml:space="preserve">Eficiencia operativa</t>
  </si>
  <si>
    <t xml:space="preserve">Reducir</t>
  </si>
  <si>
    <t xml:space="preserve">Semanal</t>
  </si>
  <si>
    <t xml:space="preserve">No</t>
  </si>
  <si>
    <t xml:space="preserve">Intangible</t>
  </si>
  <si>
    <t xml:space="preserve">Cumplimiento / regulatorio</t>
  </si>
  <si>
    <t xml:space="preserve">Mensual</t>
  </si>
  <si>
    <t xml:space="preserve">Servicio / social</t>
  </si>
  <si>
    <t xml:space="preserve">Trimestral</t>
  </si>
  <si>
    <t xml:space="preserve">Riesgo evitado</t>
  </si>
  <si>
    <t xml:space="preserve">Semestral</t>
  </si>
  <si>
    <t xml:space="preserve">Estratégico</t>
  </si>
  <si>
    <t xml:space="preserve">Anual</t>
  </si>
  <si>
    <t xml:space="preserve">Test de calidad del beneficio</t>
  </si>
  <si>
    <t xml:space="preserve">Responde Sí o No. Un beneficio sólido responde Sí a las 8 preguntas.</t>
  </si>
  <si>
    <t xml:space="preserve">ID</t>
  </si>
  <si>
    <t xml:space="preserve">P1. ¿Está redactado como un cambio y no como algo que se construye, compra o implementa?</t>
  </si>
  <si>
    <t xml:space="preserve">P2. ¿Tiene un dueño con nombre, fuera del equipo del proyecto?</t>
  </si>
  <si>
    <t xml:space="preserve">P3. ¿Tiene línea base medida hoy, con fecha y fuente?</t>
  </si>
  <si>
    <t xml:space="preserve">P4. ¿Tiene meta y fecha, aunque la fecha sea posterior al cierre?</t>
  </si>
  <si>
    <t xml:space="preserve">P5. ¿Sabemos quién lo mide, con qué fuente y cada cuánto?</t>
  </si>
  <si>
    <t xml:space="preserve">P6. ¿Está claro qué cambio en la operación hace falta y quién lo financia?</t>
  </si>
  <si>
    <t xml:space="preserve">P7. ¿Algún pago, bono o aceptación de hito depende de él o de su resultado previo?</t>
  </si>
  <si>
    <t xml:space="preserve">P8. Si cambia la solución técnica, ¿el beneficio sigue siendo válido?</t>
  </si>
  <si>
    <t xml:space="preserve">Puntaje (de 8)</t>
  </si>
  <si>
    <t xml:space="preserve">Veredicto</t>
  </si>
  <si>
    <t xml:space="preserve">Si P1 o P8 es No, el veredicto es 'Probable entregable disfrazado' aunque el resto esté bien: es el error más común y el más caro.</t>
  </si>
  <si>
    <t xml:space="preserve">Curva de realización del beneficio</t>
  </si>
  <si>
    <t xml:space="preserve">Elige el beneficio, define los períodos y registra lo planificado y lo real. Duplica la pestaña para seguir otros beneficios.</t>
  </si>
  <si>
    <t xml:space="preserve">ID del beneficio:</t>
  </si>
  <si>
    <t xml:space="preserve">B1</t>
  </si>
  <si>
    <t xml:space="preserve">Línea base:</t>
  </si>
  <si>
    <t xml:space="preserve">Meta:</t>
  </si>
  <si>
    <t xml:space="preserve">Unidad:</t>
  </si>
  <si>
    <t xml:space="preserve">Período</t>
  </si>
  <si>
    <t xml:space="preserve">Fecha de corte</t>
  </si>
  <si>
    <t xml:space="preserve">Valor planificado</t>
  </si>
  <si>
    <t xml:space="preserve">Valor real</t>
  </si>
  <si>
    <t xml:space="preserve">Desviación</t>
  </si>
  <si>
    <t xml:space="preserve">% de logro real</t>
  </si>
  <si>
    <t xml:space="preserve">Comentario</t>
  </si>
  <si>
    <t xml:space="preserve">Período 1</t>
  </si>
  <si>
    <t xml:space="preserve">Período 2</t>
  </si>
  <si>
    <t xml:space="preserve">Período 3</t>
  </si>
  <si>
    <t xml:space="preserve">Período 4</t>
  </si>
  <si>
    <t xml:space="preserve">Período 5</t>
  </si>
  <si>
    <t xml:space="preserve">Período 6</t>
  </si>
  <si>
    <t xml:space="preserve">Período 7</t>
  </si>
  <si>
    <t xml:space="preserve">Período 8</t>
  </si>
  <si>
    <t xml:space="preserve">Período 9</t>
  </si>
  <si>
    <t xml:space="preserve">Período 10</t>
  </si>
  <si>
    <t xml:space="preserve">Período 11</t>
  </si>
  <si>
    <t xml:space="preserve">Período 12</t>
  </si>
  <si>
    <t xml:space="preserve">Ejemplo: así se llena</t>
  </si>
  <si>
    <t xml:space="preserve">Fila B1–B3: caso Ecuador 2024 planteado como debió ser (planificación). Fila X1: proyecto ficticio con seguimiento, para mostrar el semáforo. Valores de X1 ilustrativos.</t>
  </si>
  <si>
    <t xml:space="preserve">Objetivo (caso Ecuador):</t>
  </si>
  <si>
    <t xml:space="preserve">Que el sistema eléctrico atienda la demanda durante el estiaje sin racionamientos programados.</t>
  </si>
  <si>
    <t xml:space="preserve">Beneficio (redactado como cambio)</t>
  </si>
  <si>
    <t xml:space="preserve">Tangible / intangible</t>
  </si>
  <si>
    <t xml:space="preserve">Objetivo estratégico al que contribuye</t>
  </si>
  <si>
    <t xml:space="preserve">Dueño del beneficio (nombre y cargo)</t>
  </si>
  <si>
    <t xml:space="preserve">Efecto observable</t>
  </si>
  <si>
    <t xml:space="preserve">Indicador (KPI)</t>
  </si>
  <si>
    <t xml:space="preserve">Fórmula del indicador</t>
  </si>
  <si>
    <t xml:space="preserve">Unidad</t>
  </si>
  <si>
    <t xml:space="preserve">Línea base</t>
  </si>
  <si>
    <t xml:space="preserve">Fecha línea base</t>
  </si>
  <si>
    <t xml:space="preserve">Fuente de la línea base</t>
  </si>
  <si>
    <t xml:space="preserve">Meta</t>
  </si>
  <si>
    <t xml:space="preserve">Fecha meta</t>
  </si>
  <si>
    <t xml:space="preserve">Medio de verificación (quién mide y con qué)</t>
  </si>
  <si>
    <t xml:space="preserve">Frecuencia de medición</t>
  </si>
  <si>
    <t xml:space="preserve">Entregables de los que depende</t>
  </si>
  <si>
    <t xml:space="preserve">Cambios de negocio requeridos</t>
  </si>
  <si>
    <t xml:space="preserve">Supuestos y riesgos (pasar al registro de riesgos)</t>
  </si>
  <si>
    <t xml:space="preserve">% atribuible al proyecto</t>
  </si>
  <si>
    <t xml:space="preserve">Des-beneficios</t>
  </si>
  <si>
    <t xml:space="preserve">Responsable del sostenimiento tras el cierre</t>
  </si>
  <si>
    <t xml:space="preserve">Fecha de revisión posterior</t>
  </si>
  <si>
    <t xml:space="preserve">Valor actual</t>
  </si>
  <si>
    <t xml:space="preserve">Fecha del valor actual</t>
  </si>
  <si>
    <t xml:space="preserve">Completitud de la ficha</t>
  </si>
  <si>
    <t xml:space="preserve">Avance esperado a la fecha del valor</t>
  </si>
  <si>
    <t xml:space="preserve">% de logro</t>
  </si>
  <si>
    <t xml:space="preserve">Semáforo</t>
  </si>
  <si>
    <t xml:space="preserve">Veredicto del test de calidad</t>
  </si>
  <si>
    <t xml:space="preserve">Reducir los cortes programados de electricidad de 14 h/día a 0 h/día durante el estiaje 2025</t>
  </si>
  <si>
    <t xml:space="preserve">Seguridad del suministro eléctrico nacional</t>
  </si>
  <si>
    <t xml:space="preserve">Operador nacional de electricidad (Gerencia de Operación)</t>
  </si>
  <si>
    <t xml:space="preserve">Hogares e industria sin horarios de corte</t>
  </si>
  <si>
    <t xml:space="preserve">Horas de corte programado por día</t>
  </si>
  <si>
    <t xml:space="preserve">Máximo de horas de corte programado publicadas por día</t>
  </si>
  <si>
    <t xml:space="preserve">h/día</t>
  </si>
  <si>
    <t xml:space="preserve">Horarios de corte publicados; prensa (Primicias, 2024)</t>
  </si>
  <si>
    <t xml:space="preserve">Operador nacional, con su reporte diario de operación</t>
  </si>
  <si>
    <t xml:space="preserve">E1, E2, E3 (ver mapa)</t>
  </si>
  <si>
    <t xml:space="preserve">Despacho de la nueva capacidad en pico; combustible asegurado; gestión de demanda de grandes consumidores</t>
  </si>
  <si>
    <t xml:space="preserve">Proveedor no entrega en plazo; equipos incompatibles o usados; combustible insuficiente; caudales más bajos de lo previsto</t>
  </si>
  <si>
    <t xml:space="preserve">Mayor costo de generación térmica; emisiones</t>
  </si>
  <si>
    <t xml:space="preserve">Operador nacional</t>
  </si>
  <si>
    <t xml:space="preserve">Beneficio sólido</t>
  </si>
  <si>
    <t xml:space="preserve">B2</t>
  </si>
  <si>
    <t xml:space="preserve">Reducir la energía no suministrada en el estiaje frente al estiaje 2024</t>
  </si>
  <si>
    <t xml:space="preserve">Operador nacional de electricidad</t>
  </si>
  <si>
    <t xml:space="preserve">Menos demanda sin atender en horas pico</t>
  </si>
  <si>
    <t xml:space="preserve">Energía no suministrada en el período de estiaje</t>
  </si>
  <si>
    <t xml:space="preserve">Suma de energía demandada no atendida, oct–dic</t>
  </si>
  <si>
    <t xml:space="preserve">GWh</t>
  </si>
  <si>
    <t xml:space="preserve">Por levantar con el operador</t>
  </si>
  <si>
    <t xml:space="preserve">Operador nacional, informe de estiaje</t>
  </si>
  <si>
    <t xml:space="preserve">E1, E2</t>
  </si>
  <si>
    <t xml:space="preserve">Despacho prioritario de la nueva capacidad</t>
  </si>
  <si>
    <t xml:space="preserve">Medición de la línea base disponible y comparable</t>
  </si>
  <si>
    <t xml:space="preserve">Ajustar antes de aprobar</t>
  </si>
  <si>
    <t xml:space="preserve">B3</t>
  </si>
  <si>
    <t xml:space="preserve">Reducir la pérdida productiva de la industria por cortes de electricidad</t>
  </si>
  <si>
    <t xml:space="preserve">Competitividad y empleo</t>
  </si>
  <si>
    <t xml:space="preserve">Gremio industrial / ministerio de producción</t>
  </si>
  <si>
    <t xml:space="preserve">Plantas operando turnos completos</t>
  </si>
  <si>
    <t xml:space="preserve">Pérdida estimada por hora de corte</t>
  </si>
  <si>
    <t xml:space="preserve">Estimación del sector productivo por hora sin servicio</t>
  </si>
  <si>
    <t xml:space="preserve">USD millones/h</t>
  </si>
  <si>
    <t xml:space="preserve">Estimaciones del sector productivo</t>
  </si>
  <si>
    <t xml:space="preserve">Gremio industrial, encuesta trimestral</t>
  </si>
  <si>
    <t xml:space="preserve">E1, E2, E3</t>
  </si>
  <si>
    <t xml:space="preserve">Autogeneración de grandes consumidores</t>
  </si>
  <si>
    <t xml:space="preserve">Atribución difícil: influyen otros factores económicos</t>
  </si>
  <si>
    <t xml:space="preserve">Ministerio de producción</t>
  </si>
  <si>
    <t xml:space="preserve">X1</t>
  </si>
  <si>
    <t xml:space="preserve">Reducir el tiempo de cierre contable mensual de 12 a 4 días hábiles para diciembre</t>
  </si>
  <si>
    <t xml:space="preserve">Información financiera oportuna para decidir</t>
  </si>
  <si>
    <t xml:space="preserve">Ana Pérez, Gerente de Finanzas</t>
  </si>
  <si>
    <t xml:space="preserve">El comité recibe estados financieros el día 5</t>
  </si>
  <si>
    <t xml:space="preserve">Días hábiles de cierre</t>
  </si>
  <si>
    <t xml:space="preserve">Días hábiles entre el fin de mes y la aprobación de estados financieros</t>
  </si>
  <si>
    <t xml:space="preserve">días</t>
  </si>
  <si>
    <t xml:space="preserve">Calendario de cierres 2025</t>
  </si>
  <si>
    <t xml:space="preserve">Contraloría interna, calendario de cierre</t>
  </si>
  <si>
    <t xml:space="preserve">ERP financiero en producción; integraciones bancarias</t>
  </si>
  <si>
    <t xml:space="preserve">Conciliaciones diarias; nuevo calendario de cierre</t>
  </si>
  <si>
    <t xml:space="preserve">Calidad de datos maestros; adopción del equipo contable</t>
  </si>
  <si>
    <t xml:space="preserve">Curva de aprendizaje: dos cierres más lentos</t>
  </si>
  <si>
    <t xml:space="preserve">Gerente de Finanzas</t>
  </si>
  <si>
    <t xml:space="preserve">Nota: el % atribuible y los valores de B2–B3 son supuestos ilustrativos para mostrar el llenado. La línea base de B1 corresponde a los cortes de hasta 14 horas reportados en Ecuador en 2024.</t>
  </si>
  <si>
    <t xml:space="preserve">Mapa de dependencias del caso Ecuador</t>
  </si>
  <si>
    <t xml:space="preserve">Entregable o habilitador</t>
  </si>
  <si>
    <t xml:space="preserve">Cambio de negocio que habilita</t>
  </si>
  <si>
    <t xml:space="preserve">Supuesto crítico</t>
  </si>
  <si>
    <t xml:space="preserve">Generación térmica instalada, con prueba de capacidad en sitio</t>
  </si>
  <si>
    <t xml:space="preserve">El operador despacha la nueva capacidad en horas pico</t>
  </si>
  <si>
    <t xml:space="preserve">B1, B2</t>
  </si>
  <si>
    <t xml:space="preserve">Los equipos son nuevos y compatibles con la red</t>
  </si>
  <si>
    <t xml:space="preserve">Interconexión y protecciones aprobadas por el operador</t>
  </si>
  <si>
    <t xml:space="preserve">Sincronización estable al sistema</t>
  </si>
  <si>
    <t xml:space="preserve">Permisos y obras civiles en plazo</t>
  </si>
  <si>
    <t xml:space="preserve">Contratos con pago contra MW disponibles y probados</t>
  </si>
  <si>
    <t xml:space="preserve">El riesgo de incumplimiento queda del lado del proveedor</t>
  </si>
  <si>
    <t xml:space="preserve">B1, B3</t>
  </si>
  <si>
    <t xml:space="preserve">Marco legal de compras permite pagos por desempeño</t>
  </si>
  <si>
    <t xml:space="preserve">Programa de autogeneración y gestión de demanda de grandes consumidores</t>
  </si>
  <si>
    <t xml:space="preserve">Grandes consumidores reducen su demanda en pico</t>
  </si>
  <si>
    <t xml:space="preserve">Incentivos y plazos realistas para la industria</t>
  </si>
  <si>
    <t xml:space="preserve">Una fila por beneficio. Celdas amarillas: las llenas tú. Celdas grises y encabezados naranjas: se calculan solos. Pasa el cursor por los encabezados para ver ayuda.</t>
  </si>
  <si>
    <t xml:space="preserve">Objetivo del proyecto (sin mencionar entregables):</t>
  </si>
  <si>
    <t xml:space="preserve">B4</t>
  </si>
  <si>
    <t xml:space="preserve">B5</t>
  </si>
  <si>
    <t xml:space="preserve">B6</t>
  </si>
  <si>
    <t xml:space="preserve">B7</t>
  </si>
  <si>
    <t xml:space="preserve">B8</t>
  </si>
  <si>
    <t xml:space="preserve">B9</t>
  </si>
  <si>
    <t xml:space="preserve">B10</t>
  </si>
  <si>
    <t xml:space="preserve">B11</t>
  </si>
  <si>
    <t xml:space="preserve">B12</t>
  </si>
  <si>
    <t xml:space="preserve">B13</t>
  </si>
  <si>
    <t xml:space="preserve">B14</t>
  </si>
  <si>
    <t xml:space="preserve">B15</t>
  </si>
  <si>
    <t xml:space="preserve">B16</t>
  </si>
  <si>
    <t xml:space="preserve">B17</t>
  </si>
  <si>
    <t xml:space="preserve">B18</t>
  </si>
  <si>
    <t xml:space="preserve">B19</t>
  </si>
  <si>
    <t xml:space="preserve">B20</t>
  </si>
  <si>
    <t xml:space="preserve">B21</t>
  </si>
  <si>
    <t xml:space="preserve">B22</t>
  </si>
  <si>
    <t xml:space="preserve">B23</t>
  </si>
  <si>
    <t xml:space="preserve">B24</t>
  </si>
  <si>
    <t xml:space="preserve">B25</t>
  </si>
  <si>
    <t xml:space="preserve">B26</t>
  </si>
  <si>
    <t xml:space="preserve">B27</t>
  </si>
  <si>
    <t xml:space="preserve">B28</t>
  </si>
  <si>
    <t xml:space="preserve">B29</t>
  </si>
  <si>
    <t xml:space="preserve">B30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</si>
</sst>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dd/mm/yyyy"/>
    <numFmt numFmtId="167" formatCode="0%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A0E06"/>
      <name val="Arial"/>
      <family val="0"/>
      <charset val="1"/>
    </font>
    <font>
      <b val="true"/>
      <sz val="10"/>
      <color rgb="FFE0611F"/>
      <name val="Arial"/>
      <family val="0"/>
      <charset val="1"/>
    </font>
    <font>
      <i val="true"/>
      <sz val="10"/>
      <color rgb="FF5E5552"/>
      <name val="Arial"/>
      <family val="0"/>
      <charset val="1"/>
    </font>
    <font>
      <b val="true"/>
      <sz val="10"/>
      <color rgb="FF2A0E06"/>
      <name val="Arial"/>
      <family val="0"/>
      <charset val="1"/>
    </font>
    <font>
      <b val="true"/>
      <sz val="9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9"/>
      <color rgb="FFE0611F"/>
      <name val="Arial"/>
      <family val="0"/>
      <charset val="1"/>
    </font>
    <font>
      <i val="true"/>
      <sz val="10"/>
      <color rgb="FF2A0E06"/>
      <name val="Arial"/>
      <family val="0"/>
      <charset val="1"/>
    </font>
    <font>
      <sz val="8"/>
      <color rgb="FF8A7D78"/>
      <name val="Arial"/>
      <family val="0"/>
      <charset val="1"/>
    </font>
    <font>
      <b val="true"/>
      <sz val="18"/>
      <color rgb="FF2A0E06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FF"/>
      <name val="Arial"/>
      <family val="0"/>
      <charset val="1"/>
    </font>
    <font>
      <b val="true"/>
      <sz val="9"/>
      <color rgb="FF9C0006"/>
      <name val="Arial"/>
      <family val="0"/>
      <charset val="1"/>
    </font>
    <font>
      <sz val="9"/>
      <color rgb="FF9C0006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BF5EF"/>
      </patternFill>
    </fill>
    <fill>
      <patternFill patternType="solid">
        <fgColor rgb="FFEFEFEF"/>
        <bgColor rgb="FFFBF5EF"/>
      </patternFill>
    </fill>
    <fill>
      <patternFill patternType="solid">
        <fgColor rgb="FF2A0E06"/>
        <bgColor rgb="FF000000"/>
      </patternFill>
    </fill>
    <fill>
      <patternFill patternType="solid">
        <fgColor rgb="FFE0611F"/>
        <bgColor rgb="FFFF8080"/>
      </patternFill>
    </fill>
    <fill>
      <patternFill patternType="solid">
        <fgColor rgb="FFFBF5EF"/>
        <bgColor rgb="FFEFEFE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CFC8"/>
      </left>
      <right style="thin">
        <color rgb="FFD9CFC8"/>
      </right>
      <top style="thin">
        <color rgb="FFD9CFC8"/>
      </top>
      <bottom style="thin">
        <color rgb="FFD9CFC8"/>
      </bottom>
      <diagonal/>
    </border>
    <border diagonalUp="false" diagonalDown="false">
      <left style="thin">
        <color rgb="FFD9CFC8"/>
      </left>
      <right/>
      <top style="thin">
        <color rgb="FFD9CFC8"/>
      </top>
      <bottom style="thin">
        <color rgb="FFD9CFC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9C0006"/>
      </font>
      <fill>
        <patternFill>
          <bgColor rgb="FFF4C7C3"/>
        </patternFill>
      </fill>
    </dxf>
    <dxf>
      <font>
        <name val="Arial"/>
        <charset val="1"/>
        <family val="0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00610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7F6000"/>
      </font>
      <fill>
        <patternFill>
          <bgColor rgb="FFFFE699"/>
        </patternFill>
      </fill>
    </dxf>
    <dxf>
      <font>
        <name val="Arial"/>
        <charset val="1"/>
        <family val="0"/>
        <b val="1"/>
        <color rgb="FF00441B"/>
      </font>
      <fill>
        <patternFill>
          <bgColor rgb="FF8FD3A8"/>
        </patternFill>
      </fill>
    </dxf>
    <dxf>
      <font>
        <name val="Arial"/>
        <charset val="1"/>
        <family val="0"/>
        <b val="1"/>
        <color rgb="FF9C0006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7F6000"/>
      <rgbColor rgb="FF800080"/>
      <rgbColor rgb="FF008080"/>
      <rgbColor rgb="FFD9CFC8"/>
      <rgbColor rgb="FF8A7D78"/>
      <rgbColor rgb="FF9999FF"/>
      <rgbColor rgb="FF993366"/>
      <rgbColor rgb="FFFFF2CC"/>
      <rgbColor rgb="FFEFEF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F5EF"/>
      <rgbColor rgb="FFC6EFCE"/>
      <rgbColor rgb="FFFFE699"/>
      <rgbColor rgb="FF8FD3A8"/>
      <rgbColor rgb="FFFF99CC"/>
      <rgbColor rgb="FFBFA89C"/>
      <rgbColor rgb="FFF4C7C3"/>
      <rgbColor rgb="FF3366FF"/>
      <rgbColor rgb="FF33CCCC"/>
      <rgbColor rgb="FF99CC00"/>
      <rgbColor rgb="FFFFCC00"/>
      <rgbColor rgb="FFFF9900"/>
      <rgbColor rgb="FFE0611F"/>
      <rgbColor rgb="FF5E5552"/>
      <rgbColor rgb="FF878787"/>
      <rgbColor rgb="FF003366"/>
      <rgbColor rgb="FF339966"/>
      <rgbColor rgb="FF00441B"/>
      <rgbColor rgb="FF2A0E06"/>
      <rgbColor rgb="FF8C3A12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Planificado vs. real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'Curva de realización'!C7</c:f>
              <c:strCache>
                <c:ptCount val="1"/>
                <c:pt idx="0">
                  <c:v>Valor planificado</c:v>
                </c:pt>
              </c:strCache>
            </c:strRef>
          </c:tx>
          <c:spPr>
            <a:solidFill>
              <a:srgbClr val="bfa89c"/>
            </a:solidFill>
            <a:ln w="28440">
              <a:solidFill>
                <a:srgbClr val="bfa89c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'Curva de realización'!$A$8:$A$19</c:f>
              <c:strCache>
                <c:ptCount val="12"/>
                <c:pt idx="0">
                  <c:v>Período 1</c:v>
                </c:pt>
                <c:pt idx="1">
                  <c:v>Período 2</c:v>
                </c:pt>
                <c:pt idx="2">
                  <c:v>Período 3</c:v>
                </c:pt>
                <c:pt idx="3">
                  <c:v>Período 4</c:v>
                </c:pt>
                <c:pt idx="4">
                  <c:v>Período 5</c:v>
                </c:pt>
                <c:pt idx="5">
                  <c:v>Período 6</c:v>
                </c:pt>
                <c:pt idx="6">
                  <c:v>Período 7</c:v>
                </c:pt>
                <c:pt idx="7">
                  <c:v>Período 8</c:v>
                </c:pt>
                <c:pt idx="8">
                  <c:v>Período 9</c:v>
                </c:pt>
                <c:pt idx="9">
                  <c:v>Período 10</c:v>
                </c:pt>
                <c:pt idx="10">
                  <c:v>Período 11</c:v>
                </c:pt>
                <c:pt idx="11">
                  <c:v>Período 12</c:v>
                </c:pt>
              </c:strCache>
            </c:strRef>
          </c:cat>
          <c:val>
            <c:numRef>
              <c:f>'Curva de realización'!$C$8:$C$19</c:f>
              <c:numCache>
                <c:formatCode>General</c:formatCode>
                <c:ptCount val="12"/>
              </c:numCache>
            </c:numRef>
          </c:val>
          <c:smooth val="1"/>
        </c:ser>
        <c:ser>
          <c:idx val="1"/>
          <c:order val="1"/>
          <c:tx>
            <c:strRef>
              <c:f>'Curva de realización'!D7</c:f>
              <c:strCache>
                <c:ptCount val="1"/>
                <c:pt idx="0">
                  <c:v>Valor real</c:v>
                </c:pt>
              </c:strCache>
            </c:strRef>
          </c:tx>
          <c:spPr>
            <a:solidFill>
              <a:srgbClr val="e0611f"/>
            </a:solidFill>
            <a:ln w="28080">
              <a:solidFill>
                <a:srgbClr val="e0611f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'Curva de realización'!$A$8:$A$19</c:f>
              <c:strCache>
                <c:ptCount val="12"/>
                <c:pt idx="0">
                  <c:v>Período 1</c:v>
                </c:pt>
                <c:pt idx="1">
                  <c:v>Período 2</c:v>
                </c:pt>
                <c:pt idx="2">
                  <c:v>Período 3</c:v>
                </c:pt>
                <c:pt idx="3">
                  <c:v>Período 4</c:v>
                </c:pt>
                <c:pt idx="4">
                  <c:v>Período 5</c:v>
                </c:pt>
                <c:pt idx="5">
                  <c:v>Período 6</c:v>
                </c:pt>
                <c:pt idx="6">
                  <c:v>Período 7</c:v>
                </c:pt>
                <c:pt idx="7">
                  <c:v>Período 8</c:v>
                </c:pt>
                <c:pt idx="8">
                  <c:v>Período 9</c:v>
                </c:pt>
                <c:pt idx="9">
                  <c:v>Período 10</c:v>
                </c:pt>
                <c:pt idx="10">
                  <c:v>Período 11</c:v>
                </c:pt>
                <c:pt idx="11">
                  <c:v>Período 12</c:v>
                </c:pt>
              </c:strCache>
            </c:strRef>
          </c:cat>
          <c:val>
            <c:numRef>
              <c:f>'Curva de realización'!$D$8:$D$19</c:f>
              <c:numCache>
                <c:formatCode>General</c:formatCode>
                <c:ptCount val="12"/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24747734"/>
        <c:axId val="34169171"/>
      </c:lineChart>
      <c:catAx>
        <c:axId val="24747734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Período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4169171"/>
        <c:crosses val="autoZero"/>
        <c:auto val="1"/>
        <c:lblAlgn val="ctr"/>
        <c:lblOffset val="100"/>
        <c:noMultiLvlLbl val="0"/>
      </c:catAx>
      <c:valAx>
        <c:axId val="34169171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Valor del indicador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4747734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6</xdr:row>
      <xdr:rowOff>0</xdr:rowOff>
    </xdr:from>
    <xdr:to>
      <xdr:col>18</xdr:col>
      <xdr:colOff>364320</xdr:colOff>
      <xdr:row>19</xdr:row>
      <xdr:rowOff>60480</xdr:rowOff>
    </xdr:to>
    <xdr:graphicFrame>
      <xdr:nvGraphicFramePr>
        <xdr:cNvPr id="0" name="Chart 1"/>
        <xdr:cNvGraphicFramePr/>
      </xdr:nvGraphicFramePr>
      <xdr:xfrm>
        <a:off x="8858160" y="130500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1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A0E06"/>
    <pageSetUpPr fitToPage="true"/>
  </sheetPr>
  <dimension ref="B2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5"/>
  </cols>
  <sheetData>
    <row r="2" customFormat="false" ht="26.8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 t="s">
        <v>2</v>
      </c>
    </row>
    <row r="6" customFormat="false" ht="42" hidden="false" customHeight="true" outlineLevel="0" collapsed="false">
      <c r="B6" s="4" t="s">
        <v>3</v>
      </c>
      <c r="C6" s="5" t="s">
        <v>4</v>
      </c>
    </row>
    <row r="8" customFormat="false" ht="15" hidden="false" customHeight="false" outlineLevel="0" collapsed="false">
      <c r="B8" s="4" t="s">
        <v>5</v>
      </c>
    </row>
    <row r="9" customFormat="false" ht="30" hidden="false" customHeight="true" outlineLevel="0" collapsed="false">
      <c r="B9" s="6" t="s">
        <v>6</v>
      </c>
      <c r="C9" s="7" t="s">
        <v>7</v>
      </c>
    </row>
    <row r="10" customFormat="false" ht="30" hidden="false" customHeight="true" outlineLevel="0" collapsed="false">
      <c r="B10" s="6" t="s">
        <v>8</v>
      </c>
      <c r="C10" s="7" t="s">
        <v>9</v>
      </c>
    </row>
    <row r="11" customFormat="false" ht="30" hidden="false" customHeight="true" outlineLevel="0" collapsed="false">
      <c r="B11" s="6" t="s">
        <v>10</v>
      </c>
      <c r="C11" s="7" t="s">
        <v>11</v>
      </c>
    </row>
    <row r="12" customFormat="false" ht="30" hidden="false" customHeight="true" outlineLevel="0" collapsed="false">
      <c r="B12" s="6" t="s">
        <v>12</v>
      </c>
      <c r="C12" s="7" t="s">
        <v>13</v>
      </c>
    </row>
    <row r="13" customFormat="false" ht="30" hidden="false" customHeight="true" outlineLevel="0" collapsed="false">
      <c r="B13" s="6" t="s">
        <v>14</v>
      </c>
      <c r="C13" s="7" t="s">
        <v>15</v>
      </c>
    </row>
    <row r="15" customFormat="false" ht="15" hidden="false" customHeight="false" outlineLevel="0" collapsed="false">
      <c r="B15" s="4" t="s">
        <v>16</v>
      </c>
    </row>
    <row r="16" customFormat="false" ht="15" hidden="false" customHeight="false" outlineLevel="0" collapsed="false">
      <c r="B16" s="8"/>
      <c r="C16" s="9" t="s">
        <v>17</v>
      </c>
    </row>
    <row r="17" customFormat="false" ht="15" hidden="false" customHeight="false" outlineLevel="0" collapsed="false">
      <c r="B17" s="10"/>
      <c r="C17" s="9" t="s">
        <v>18</v>
      </c>
    </row>
    <row r="18" customFormat="false" ht="15" hidden="false" customHeight="false" outlineLevel="0" collapsed="false">
      <c r="B18" s="11"/>
      <c r="C18" s="9" t="s">
        <v>19</v>
      </c>
    </row>
    <row r="20" customFormat="false" ht="15" hidden="false" customHeight="false" outlineLevel="0" collapsed="false">
      <c r="B20" s="4" t="s">
        <v>20</v>
      </c>
    </row>
    <row r="21" customFormat="false" ht="15" hidden="false" customHeight="false" outlineLevel="0" collapsed="false">
      <c r="B21" s="12" t="s">
        <v>21</v>
      </c>
      <c r="C21" s="9" t="s">
        <v>22</v>
      </c>
    </row>
    <row r="22" customFormat="false" ht="15" hidden="false" customHeight="false" outlineLevel="0" collapsed="false">
      <c r="B22" s="12" t="s">
        <v>23</v>
      </c>
      <c r="C22" s="9" t="s">
        <v>24</v>
      </c>
    </row>
    <row r="23" customFormat="false" ht="15" hidden="false" customHeight="false" outlineLevel="0" collapsed="false">
      <c r="B23" s="12" t="s">
        <v>25</v>
      </c>
      <c r="C23" s="9" t="s">
        <v>26</v>
      </c>
    </row>
    <row r="24" customFormat="false" ht="15" hidden="false" customHeight="false" outlineLevel="0" collapsed="false">
      <c r="B24" s="12" t="s">
        <v>27</v>
      </c>
      <c r="C24" s="9" t="s">
        <v>28</v>
      </c>
    </row>
    <row r="25" customFormat="false" ht="15" hidden="false" customHeight="false" outlineLevel="0" collapsed="false">
      <c r="B25" s="12" t="s">
        <v>29</v>
      </c>
      <c r="C25" s="9" t="s">
        <v>30</v>
      </c>
    </row>
    <row r="27" customFormat="false" ht="30" hidden="false" customHeight="true" outlineLevel="0" collapsed="false">
      <c r="B27" s="4" t="s">
        <v>31</v>
      </c>
      <c r="C27" s="13" t="s">
        <v>32</v>
      </c>
    </row>
    <row r="29" customFormat="false" ht="15" hidden="false" customHeight="false" outlineLevel="0" collapsed="false">
      <c r="B29" s="14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K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3" min="2" style="0" width="34"/>
    <col collapsed="false" customWidth="true" hidden="false" outlineLevel="0" max="4" min="4" style="0" width="11"/>
    <col collapsed="false" customWidth="true" hidden="false" outlineLevel="0" max="5" min="5" style="0" width="34"/>
    <col collapsed="false" customWidth="true" hidden="false" outlineLevel="0" max="6" min="6" style="0" width="30"/>
    <col collapsed="false" customWidth="true" hidden="false" outlineLevel="0" max="7" min="7" style="0" width="12"/>
    <col collapsed="false" customWidth="true" hidden="false" outlineLevel="0" max="8" min="8" style="0" width="22"/>
    <col collapsed="false" customWidth="true" hidden="false" outlineLevel="0" max="10" min="10" style="0" width="14"/>
    <col collapsed="false" customWidth="true" hidden="false" outlineLevel="0" max="11" min="11" style="0" width="40"/>
  </cols>
  <sheetData>
    <row r="1" customFormat="false" ht="27.75" hidden="false" customHeight="true" outlineLevel="0" collapsed="false">
      <c r="A1" s="15" t="s">
        <v>34</v>
      </c>
    </row>
    <row r="2" customFormat="false" ht="15" hidden="false" customHeight="false" outlineLevel="0" collapsed="false">
      <c r="A2" s="3" t="s">
        <v>35</v>
      </c>
    </row>
    <row r="3" customFormat="false" ht="24" hidden="false" customHeight="true" outlineLevel="0" collapsed="false">
      <c r="A3" s="4" t="s">
        <v>36</v>
      </c>
      <c r="B3" s="16" t="str">
        <f aca="false">IF('Registro de beneficios'!F3="","(escríbelo en Registro de beneficios, celda F3)",'Registro de beneficios'!F3)</f>
        <v>(escríbelo en Registro de beneficios, celda F3)</v>
      </c>
      <c r="C3" s="16"/>
      <c r="D3" s="16"/>
      <c r="E3" s="16"/>
      <c r="F3" s="16"/>
      <c r="G3" s="16"/>
      <c r="H3" s="16"/>
    </row>
    <row r="5" customFormat="false" ht="42" hidden="false" customHeight="true" outlineLevel="0" collapsed="false">
      <c r="A5" s="17" t="s">
        <v>37</v>
      </c>
      <c r="B5" s="17" t="s">
        <v>38</v>
      </c>
      <c r="C5" s="17" t="s">
        <v>39</v>
      </c>
      <c r="D5" s="17" t="s">
        <v>40</v>
      </c>
      <c r="E5" s="18" t="s">
        <v>41</v>
      </c>
      <c r="F5" s="17" t="s">
        <v>42</v>
      </c>
      <c r="G5" s="17" t="s">
        <v>43</v>
      </c>
      <c r="H5" s="18" t="s">
        <v>44</v>
      </c>
      <c r="J5" s="19" t="s">
        <v>45</v>
      </c>
      <c r="K5" s="19" t="s">
        <v>46</v>
      </c>
    </row>
    <row r="6" customFormat="false" ht="36" hidden="false" customHeight="true" outlineLevel="0" collapsed="false">
      <c r="A6" s="20" t="s">
        <v>47</v>
      </c>
      <c r="B6" s="20"/>
      <c r="C6" s="20"/>
      <c r="D6" s="20"/>
      <c r="E6" s="21" t="str">
        <f aca="false">IF(D6="","",IFERROR(INDEX('Registro de beneficios'!$B:$B,MATCH(D6,'Registro de beneficios'!$A:$A,0)),"ID no existe en el registro"))</f>
        <v/>
      </c>
      <c r="F6" s="20"/>
      <c r="G6" s="20"/>
      <c r="H6" s="21" t="str">
        <f aca="false">IF(B6="","",IF(D6="","⚠ Entregable sin beneficio: ¿alcance que sobra?",IF(F6="","Falta el supuesto crítico","OK")))</f>
        <v/>
      </c>
      <c r="J6" s="22" t="str">
        <f aca="false">IF('Registro de beneficios'!B5="","",IF(COUNTIF($D$6:$D$35,'Registro de beneficios'!A5)=0,'Registro de beneficios'!A5,""))</f>
        <v/>
      </c>
      <c r="K6" s="23" t="str">
        <f aca="false">IF(J6="","",'Registro de beneficios'!B5)</f>
        <v/>
      </c>
    </row>
    <row r="7" customFormat="false" ht="36" hidden="false" customHeight="true" outlineLevel="0" collapsed="false">
      <c r="A7" s="20" t="s">
        <v>48</v>
      </c>
      <c r="B7" s="20"/>
      <c r="C7" s="20"/>
      <c r="D7" s="20"/>
      <c r="E7" s="21" t="str">
        <f aca="false">IF(D7="","",IFERROR(INDEX('Registro de beneficios'!$B:$B,MATCH(D7,'Registro de beneficios'!$A:$A,0)),"ID no existe en el registro"))</f>
        <v/>
      </c>
      <c r="F7" s="20"/>
      <c r="G7" s="20"/>
      <c r="H7" s="21" t="str">
        <f aca="false">IF(B7="","",IF(D7="","⚠ Entregable sin beneficio: ¿alcance que sobra?",IF(F7="","Falta el supuesto crítico","OK")))</f>
        <v/>
      </c>
      <c r="J7" s="22" t="str">
        <f aca="false">IF('Registro de beneficios'!B6="","",IF(COUNTIF($D$6:$D$35,'Registro de beneficios'!A6)=0,'Registro de beneficios'!A6,""))</f>
        <v/>
      </c>
      <c r="K7" s="23" t="str">
        <f aca="false">IF(J7="","",'Registro de beneficios'!B6)</f>
        <v/>
      </c>
    </row>
    <row r="8" customFormat="false" ht="36" hidden="false" customHeight="true" outlineLevel="0" collapsed="false">
      <c r="A8" s="20" t="s">
        <v>49</v>
      </c>
      <c r="B8" s="20"/>
      <c r="C8" s="20"/>
      <c r="D8" s="20"/>
      <c r="E8" s="21" t="str">
        <f aca="false">IF(D8="","",IFERROR(INDEX('Registro de beneficios'!$B:$B,MATCH(D8,'Registro de beneficios'!$A:$A,0)),"ID no existe en el registro"))</f>
        <v/>
      </c>
      <c r="F8" s="20"/>
      <c r="G8" s="20"/>
      <c r="H8" s="21" t="str">
        <f aca="false">IF(B8="","",IF(D8="","⚠ Entregable sin beneficio: ¿alcance que sobra?",IF(F8="","Falta el supuesto crítico","OK")))</f>
        <v/>
      </c>
      <c r="J8" s="22" t="str">
        <f aca="false">IF('Registro de beneficios'!B7="","",IF(COUNTIF($D$6:$D$35,'Registro de beneficios'!A7)=0,'Registro de beneficios'!A7,""))</f>
        <v/>
      </c>
      <c r="K8" s="23" t="str">
        <f aca="false">IF(J8="","",'Registro de beneficios'!B7)</f>
        <v/>
      </c>
    </row>
    <row r="9" customFormat="false" ht="36" hidden="false" customHeight="true" outlineLevel="0" collapsed="false">
      <c r="A9" s="20" t="s">
        <v>50</v>
      </c>
      <c r="B9" s="20"/>
      <c r="C9" s="20"/>
      <c r="D9" s="20"/>
      <c r="E9" s="21" t="str">
        <f aca="false">IF(D9="","",IFERROR(INDEX('Registro de beneficios'!$B:$B,MATCH(D9,'Registro de beneficios'!$A:$A,0)),"ID no existe en el registro"))</f>
        <v/>
      </c>
      <c r="F9" s="20"/>
      <c r="G9" s="20"/>
      <c r="H9" s="21" t="str">
        <f aca="false">IF(B9="","",IF(D9="","⚠ Entregable sin beneficio: ¿alcance que sobra?",IF(F9="","Falta el supuesto crítico","OK")))</f>
        <v/>
      </c>
      <c r="J9" s="22" t="str">
        <f aca="false">IF('Registro de beneficios'!B8="","",IF(COUNTIF($D$6:$D$35,'Registro de beneficios'!A8)=0,'Registro de beneficios'!A8,""))</f>
        <v/>
      </c>
      <c r="K9" s="23" t="str">
        <f aca="false">IF(J9="","",'Registro de beneficios'!B8)</f>
        <v/>
      </c>
    </row>
    <row r="10" customFormat="false" ht="36" hidden="false" customHeight="true" outlineLevel="0" collapsed="false">
      <c r="A10" s="20" t="s">
        <v>51</v>
      </c>
      <c r="B10" s="20"/>
      <c r="C10" s="20"/>
      <c r="D10" s="20"/>
      <c r="E10" s="21" t="str">
        <f aca="false">IF(D10="","",IFERROR(INDEX('Registro de beneficios'!$B:$B,MATCH(D10,'Registro de beneficios'!$A:$A,0)),"ID no existe en el registro"))</f>
        <v/>
      </c>
      <c r="F10" s="20"/>
      <c r="G10" s="20"/>
      <c r="H10" s="21" t="str">
        <f aca="false">IF(B10="","",IF(D10="","⚠ Entregable sin beneficio: ¿alcance que sobra?",IF(F10="","Falta el supuesto crítico","OK")))</f>
        <v/>
      </c>
      <c r="J10" s="22" t="str">
        <f aca="false">IF('Registro de beneficios'!B9="","",IF(COUNTIF($D$6:$D$35,'Registro de beneficios'!A9)=0,'Registro de beneficios'!A9,""))</f>
        <v/>
      </c>
      <c r="K10" s="23" t="str">
        <f aca="false">IF(J10="","",'Registro de beneficios'!B9)</f>
        <v/>
      </c>
    </row>
    <row r="11" customFormat="false" ht="36" hidden="false" customHeight="true" outlineLevel="0" collapsed="false">
      <c r="A11" s="20" t="s">
        <v>52</v>
      </c>
      <c r="B11" s="20"/>
      <c r="C11" s="20"/>
      <c r="D11" s="20"/>
      <c r="E11" s="21" t="str">
        <f aca="false">IF(D11="","",IFERROR(INDEX('Registro de beneficios'!$B:$B,MATCH(D11,'Registro de beneficios'!$A:$A,0)),"ID no existe en el registro"))</f>
        <v/>
      </c>
      <c r="F11" s="20"/>
      <c r="G11" s="20"/>
      <c r="H11" s="21" t="str">
        <f aca="false">IF(B11="","",IF(D11="","⚠ Entregable sin beneficio: ¿alcance que sobra?",IF(F11="","Falta el supuesto crítico","OK")))</f>
        <v/>
      </c>
      <c r="J11" s="22" t="str">
        <f aca="false">IF('Registro de beneficios'!B10="","",IF(COUNTIF($D$6:$D$35,'Registro de beneficios'!A10)=0,'Registro de beneficios'!A10,""))</f>
        <v/>
      </c>
      <c r="K11" s="23" t="str">
        <f aca="false">IF(J11="","",'Registro de beneficios'!B10)</f>
        <v/>
      </c>
    </row>
    <row r="12" customFormat="false" ht="36" hidden="false" customHeight="true" outlineLevel="0" collapsed="false">
      <c r="A12" s="20" t="s">
        <v>53</v>
      </c>
      <c r="B12" s="20"/>
      <c r="C12" s="20"/>
      <c r="D12" s="20"/>
      <c r="E12" s="21" t="str">
        <f aca="false">IF(D12="","",IFERROR(INDEX('Registro de beneficios'!$B:$B,MATCH(D12,'Registro de beneficios'!$A:$A,0)),"ID no existe en el registro"))</f>
        <v/>
      </c>
      <c r="F12" s="20"/>
      <c r="G12" s="20"/>
      <c r="H12" s="21" t="str">
        <f aca="false">IF(B12="","",IF(D12="","⚠ Entregable sin beneficio: ¿alcance que sobra?",IF(F12="","Falta el supuesto crítico","OK")))</f>
        <v/>
      </c>
      <c r="J12" s="22" t="str">
        <f aca="false">IF('Registro de beneficios'!B11="","",IF(COUNTIF($D$6:$D$35,'Registro de beneficios'!A11)=0,'Registro de beneficios'!A11,""))</f>
        <v/>
      </c>
      <c r="K12" s="23" t="str">
        <f aca="false">IF(J12="","",'Registro de beneficios'!B11)</f>
        <v/>
      </c>
    </row>
    <row r="13" customFormat="false" ht="36" hidden="false" customHeight="true" outlineLevel="0" collapsed="false">
      <c r="A13" s="20" t="s">
        <v>54</v>
      </c>
      <c r="B13" s="20"/>
      <c r="C13" s="20"/>
      <c r="D13" s="20"/>
      <c r="E13" s="21" t="str">
        <f aca="false">IF(D13="","",IFERROR(INDEX('Registro de beneficios'!$B:$B,MATCH(D13,'Registro de beneficios'!$A:$A,0)),"ID no existe en el registro"))</f>
        <v/>
      </c>
      <c r="F13" s="20"/>
      <c r="G13" s="20"/>
      <c r="H13" s="21" t="str">
        <f aca="false">IF(B13="","",IF(D13="","⚠ Entregable sin beneficio: ¿alcance que sobra?",IF(F13="","Falta el supuesto crítico","OK")))</f>
        <v/>
      </c>
      <c r="J13" s="22" t="str">
        <f aca="false">IF('Registro de beneficios'!B12="","",IF(COUNTIF($D$6:$D$35,'Registro de beneficios'!A12)=0,'Registro de beneficios'!A12,""))</f>
        <v/>
      </c>
      <c r="K13" s="23" t="str">
        <f aca="false">IF(J13="","",'Registro de beneficios'!B12)</f>
        <v/>
      </c>
    </row>
    <row r="14" customFormat="false" ht="36" hidden="false" customHeight="true" outlineLevel="0" collapsed="false">
      <c r="A14" s="20" t="s">
        <v>55</v>
      </c>
      <c r="B14" s="20"/>
      <c r="C14" s="20"/>
      <c r="D14" s="20"/>
      <c r="E14" s="21" t="str">
        <f aca="false">IF(D14="","",IFERROR(INDEX('Registro de beneficios'!$B:$B,MATCH(D14,'Registro de beneficios'!$A:$A,0)),"ID no existe en el registro"))</f>
        <v/>
      </c>
      <c r="F14" s="20"/>
      <c r="G14" s="20"/>
      <c r="H14" s="21" t="str">
        <f aca="false">IF(B14="","",IF(D14="","⚠ Entregable sin beneficio: ¿alcance que sobra?",IF(F14="","Falta el supuesto crítico","OK")))</f>
        <v/>
      </c>
      <c r="J14" s="22" t="str">
        <f aca="false">IF('Registro de beneficios'!B13="","",IF(COUNTIF($D$6:$D$35,'Registro de beneficios'!A13)=0,'Registro de beneficios'!A13,""))</f>
        <v/>
      </c>
      <c r="K14" s="23" t="str">
        <f aca="false">IF(J14="","",'Registro de beneficios'!B13)</f>
        <v/>
      </c>
    </row>
    <row r="15" customFormat="false" ht="36" hidden="false" customHeight="true" outlineLevel="0" collapsed="false">
      <c r="A15" s="20" t="s">
        <v>56</v>
      </c>
      <c r="B15" s="20"/>
      <c r="C15" s="20"/>
      <c r="D15" s="20"/>
      <c r="E15" s="21" t="str">
        <f aca="false">IF(D15="","",IFERROR(INDEX('Registro de beneficios'!$B:$B,MATCH(D15,'Registro de beneficios'!$A:$A,0)),"ID no existe en el registro"))</f>
        <v/>
      </c>
      <c r="F15" s="20"/>
      <c r="G15" s="20"/>
      <c r="H15" s="21" t="str">
        <f aca="false">IF(B15="","",IF(D15="","⚠ Entregable sin beneficio: ¿alcance que sobra?",IF(F15="","Falta el supuesto crítico","OK")))</f>
        <v/>
      </c>
      <c r="J15" s="22" t="str">
        <f aca="false">IF('Registro de beneficios'!B14="","",IF(COUNTIF($D$6:$D$35,'Registro de beneficios'!A14)=0,'Registro de beneficios'!A14,""))</f>
        <v/>
      </c>
      <c r="K15" s="23" t="str">
        <f aca="false">IF(J15="","",'Registro de beneficios'!B14)</f>
        <v/>
      </c>
    </row>
    <row r="16" customFormat="false" ht="36" hidden="false" customHeight="true" outlineLevel="0" collapsed="false">
      <c r="A16" s="20" t="s">
        <v>57</v>
      </c>
      <c r="B16" s="20"/>
      <c r="C16" s="20"/>
      <c r="D16" s="20"/>
      <c r="E16" s="21" t="str">
        <f aca="false">IF(D16="","",IFERROR(INDEX('Registro de beneficios'!$B:$B,MATCH(D16,'Registro de beneficios'!$A:$A,0)),"ID no existe en el registro"))</f>
        <v/>
      </c>
      <c r="F16" s="20"/>
      <c r="G16" s="20"/>
      <c r="H16" s="21" t="str">
        <f aca="false">IF(B16="","",IF(D16="","⚠ Entregable sin beneficio: ¿alcance que sobra?",IF(F16="","Falta el supuesto crítico","OK")))</f>
        <v/>
      </c>
      <c r="J16" s="22" t="str">
        <f aca="false">IF('Registro de beneficios'!B15="","",IF(COUNTIF($D$6:$D$35,'Registro de beneficios'!A15)=0,'Registro de beneficios'!A15,""))</f>
        <v/>
      </c>
      <c r="K16" s="23" t="str">
        <f aca="false">IF(J16="","",'Registro de beneficios'!B15)</f>
        <v/>
      </c>
    </row>
    <row r="17" customFormat="false" ht="36" hidden="false" customHeight="true" outlineLevel="0" collapsed="false">
      <c r="A17" s="20" t="s">
        <v>58</v>
      </c>
      <c r="B17" s="20"/>
      <c r="C17" s="20"/>
      <c r="D17" s="20"/>
      <c r="E17" s="21" t="str">
        <f aca="false">IF(D17="","",IFERROR(INDEX('Registro de beneficios'!$B:$B,MATCH(D17,'Registro de beneficios'!$A:$A,0)),"ID no existe en el registro"))</f>
        <v/>
      </c>
      <c r="F17" s="20"/>
      <c r="G17" s="20"/>
      <c r="H17" s="21" t="str">
        <f aca="false">IF(B17="","",IF(D17="","⚠ Entregable sin beneficio: ¿alcance que sobra?",IF(F17="","Falta el supuesto crítico","OK")))</f>
        <v/>
      </c>
      <c r="J17" s="22" t="str">
        <f aca="false">IF('Registro de beneficios'!B16="","",IF(COUNTIF($D$6:$D$35,'Registro de beneficios'!A16)=0,'Registro de beneficios'!A16,""))</f>
        <v/>
      </c>
      <c r="K17" s="23" t="str">
        <f aca="false">IF(J17="","",'Registro de beneficios'!B16)</f>
        <v/>
      </c>
    </row>
    <row r="18" customFormat="false" ht="36" hidden="false" customHeight="true" outlineLevel="0" collapsed="false">
      <c r="A18" s="20" t="s">
        <v>59</v>
      </c>
      <c r="B18" s="20"/>
      <c r="C18" s="20"/>
      <c r="D18" s="20"/>
      <c r="E18" s="21" t="str">
        <f aca="false">IF(D18="","",IFERROR(INDEX('Registro de beneficios'!$B:$B,MATCH(D18,'Registro de beneficios'!$A:$A,0)),"ID no existe en el registro"))</f>
        <v/>
      </c>
      <c r="F18" s="20"/>
      <c r="G18" s="20"/>
      <c r="H18" s="21" t="str">
        <f aca="false">IF(B18="","",IF(D18="","⚠ Entregable sin beneficio: ¿alcance que sobra?",IF(F18="","Falta el supuesto crítico","OK")))</f>
        <v/>
      </c>
      <c r="J18" s="22" t="str">
        <f aca="false">IF('Registro de beneficios'!B17="","",IF(COUNTIF($D$6:$D$35,'Registro de beneficios'!A17)=0,'Registro de beneficios'!A17,""))</f>
        <v/>
      </c>
      <c r="K18" s="23" t="str">
        <f aca="false">IF(J18="","",'Registro de beneficios'!B17)</f>
        <v/>
      </c>
    </row>
    <row r="19" customFormat="false" ht="36" hidden="false" customHeight="true" outlineLevel="0" collapsed="false">
      <c r="A19" s="20" t="s">
        <v>60</v>
      </c>
      <c r="B19" s="20"/>
      <c r="C19" s="20"/>
      <c r="D19" s="20"/>
      <c r="E19" s="21" t="str">
        <f aca="false">IF(D19="","",IFERROR(INDEX('Registro de beneficios'!$B:$B,MATCH(D19,'Registro de beneficios'!$A:$A,0)),"ID no existe en el registro"))</f>
        <v/>
      </c>
      <c r="F19" s="20"/>
      <c r="G19" s="20"/>
      <c r="H19" s="21" t="str">
        <f aca="false">IF(B19="","",IF(D19="","⚠ Entregable sin beneficio: ¿alcance que sobra?",IF(F19="","Falta el supuesto crítico","OK")))</f>
        <v/>
      </c>
      <c r="J19" s="22" t="str">
        <f aca="false">IF('Registro de beneficios'!B18="","",IF(COUNTIF($D$6:$D$35,'Registro de beneficios'!A18)=0,'Registro de beneficios'!A18,""))</f>
        <v/>
      </c>
      <c r="K19" s="23" t="str">
        <f aca="false">IF(J19="","",'Registro de beneficios'!B18)</f>
        <v/>
      </c>
    </row>
    <row r="20" customFormat="false" ht="36" hidden="false" customHeight="true" outlineLevel="0" collapsed="false">
      <c r="A20" s="20" t="s">
        <v>61</v>
      </c>
      <c r="B20" s="20"/>
      <c r="C20" s="20"/>
      <c r="D20" s="20"/>
      <c r="E20" s="21" t="str">
        <f aca="false">IF(D20="","",IFERROR(INDEX('Registro de beneficios'!$B:$B,MATCH(D20,'Registro de beneficios'!$A:$A,0)),"ID no existe en el registro"))</f>
        <v/>
      </c>
      <c r="F20" s="20"/>
      <c r="G20" s="20"/>
      <c r="H20" s="21" t="str">
        <f aca="false">IF(B20="","",IF(D20="","⚠ Entregable sin beneficio: ¿alcance que sobra?",IF(F20="","Falta el supuesto crítico","OK")))</f>
        <v/>
      </c>
      <c r="J20" s="22" t="str">
        <f aca="false">IF('Registro de beneficios'!B19="","",IF(COUNTIF($D$6:$D$35,'Registro de beneficios'!A19)=0,'Registro de beneficios'!A19,""))</f>
        <v/>
      </c>
      <c r="K20" s="23" t="str">
        <f aca="false">IF(J20="","",'Registro de beneficios'!B19)</f>
        <v/>
      </c>
    </row>
    <row r="21" customFormat="false" ht="36" hidden="false" customHeight="true" outlineLevel="0" collapsed="false">
      <c r="A21" s="20" t="s">
        <v>62</v>
      </c>
      <c r="B21" s="20"/>
      <c r="C21" s="20"/>
      <c r="D21" s="20"/>
      <c r="E21" s="21" t="str">
        <f aca="false">IF(D21="","",IFERROR(INDEX('Registro de beneficios'!$B:$B,MATCH(D21,'Registro de beneficios'!$A:$A,0)),"ID no existe en el registro"))</f>
        <v/>
      </c>
      <c r="F21" s="20"/>
      <c r="G21" s="20"/>
      <c r="H21" s="21" t="str">
        <f aca="false">IF(B21="","",IF(D21="","⚠ Entregable sin beneficio: ¿alcance que sobra?",IF(F21="","Falta el supuesto crítico","OK")))</f>
        <v/>
      </c>
      <c r="J21" s="22" t="str">
        <f aca="false">IF('Registro de beneficios'!B20="","",IF(COUNTIF($D$6:$D$35,'Registro de beneficios'!A20)=0,'Registro de beneficios'!A20,""))</f>
        <v/>
      </c>
      <c r="K21" s="23" t="str">
        <f aca="false">IF(J21="","",'Registro de beneficios'!B20)</f>
        <v/>
      </c>
    </row>
    <row r="22" customFormat="false" ht="36" hidden="false" customHeight="true" outlineLevel="0" collapsed="false">
      <c r="A22" s="20" t="s">
        <v>63</v>
      </c>
      <c r="B22" s="20"/>
      <c r="C22" s="20"/>
      <c r="D22" s="20"/>
      <c r="E22" s="21" t="str">
        <f aca="false">IF(D22="","",IFERROR(INDEX('Registro de beneficios'!$B:$B,MATCH(D22,'Registro de beneficios'!$A:$A,0)),"ID no existe en el registro"))</f>
        <v/>
      </c>
      <c r="F22" s="20"/>
      <c r="G22" s="20"/>
      <c r="H22" s="21" t="str">
        <f aca="false">IF(B22="","",IF(D22="","⚠ Entregable sin beneficio: ¿alcance que sobra?",IF(F22="","Falta el supuesto crítico","OK")))</f>
        <v/>
      </c>
      <c r="J22" s="22" t="str">
        <f aca="false">IF('Registro de beneficios'!B21="","",IF(COUNTIF($D$6:$D$35,'Registro de beneficios'!A21)=0,'Registro de beneficios'!A21,""))</f>
        <v/>
      </c>
      <c r="K22" s="23" t="str">
        <f aca="false">IF(J22="","",'Registro de beneficios'!B21)</f>
        <v/>
      </c>
    </row>
    <row r="23" customFormat="false" ht="36" hidden="false" customHeight="true" outlineLevel="0" collapsed="false">
      <c r="A23" s="20" t="s">
        <v>64</v>
      </c>
      <c r="B23" s="20"/>
      <c r="C23" s="20"/>
      <c r="D23" s="20"/>
      <c r="E23" s="21" t="str">
        <f aca="false">IF(D23="","",IFERROR(INDEX('Registro de beneficios'!$B:$B,MATCH(D23,'Registro de beneficios'!$A:$A,0)),"ID no existe en el registro"))</f>
        <v/>
      </c>
      <c r="F23" s="20"/>
      <c r="G23" s="20"/>
      <c r="H23" s="21" t="str">
        <f aca="false">IF(B23="","",IF(D23="","⚠ Entregable sin beneficio: ¿alcance que sobra?",IF(F23="","Falta el supuesto crítico","OK")))</f>
        <v/>
      </c>
      <c r="J23" s="22" t="str">
        <f aca="false">IF('Registro de beneficios'!B22="","",IF(COUNTIF($D$6:$D$35,'Registro de beneficios'!A22)=0,'Registro de beneficios'!A22,""))</f>
        <v/>
      </c>
      <c r="K23" s="23" t="str">
        <f aca="false">IF(J23="","",'Registro de beneficios'!B22)</f>
        <v/>
      </c>
    </row>
    <row r="24" customFormat="false" ht="36" hidden="false" customHeight="true" outlineLevel="0" collapsed="false">
      <c r="A24" s="20" t="s">
        <v>65</v>
      </c>
      <c r="B24" s="20"/>
      <c r="C24" s="20"/>
      <c r="D24" s="20"/>
      <c r="E24" s="21" t="str">
        <f aca="false">IF(D24="","",IFERROR(INDEX('Registro de beneficios'!$B:$B,MATCH(D24,'Registro de beneficios'!$A:$A,0)),"ID no existe en el registro"))</f>
        <v/>
      </c>
      <c r="F24" s="20"/>
      <c r="G24" s="20"/>
      <c r="H24" s="21" t="str">
        <f aca="false">IF(B24="","",IF(D24="","⚠ Entregable sin beneficio: ¿alcance que sobra?",IF(F24="","Falta el supuesto crítico","OK")))</f>
        <v/>
      </c>
      <c r="J24" s="22" t="str">
        <f aca="false">IF('Registro de beneficios'!B23="","",IF(COUNTIF($D$6:$D$35,'Registro de beneficios'!A23)=0,'Registro de beneficios'!A23,""))</f>
        <v/>
      </c>
      <c r="K24" s="23" t="str">
        <f aca="false">IF(J24="","",'Registro de beneficios'!B23)</f>
        <v/>
      </c>
    </row>
    <row r="25" customFormat="false" ht="36" hidden="false" customHeight="true" outlineLevel="0" collapsed="false">
      <c r="A25" s="20" t="s">
        <v>66</v>
      </c>
      <c r="B25" s="20"/>
      <c r="C25" s="20"/>
      <c r="D25" s="20"/>
      <c r="E25" s="21" t="str">
        <f aca="false">IF(D25="","",IFERROR(INDEX('Registro de beneficios'!$B:$B,MATCH(D25,'Registro de beneficios'!$A:$A,0)),"ID no existe en el registro"))</f>
        <v/>
      </c>
      <c r="F25" s="20"/>
      <c r="G25" s="20"/>
      <c r="H25" s="21" t="str">
        <f aca="false">IF(B25="","",IF(D25="","⚠ Entregable sin beneficio: ¿alcance que sobra?",IF(F25="","Falta el supuesto crítico","OK")))</f>
        <v/>
      </c>
      <c r="J25" s="22" t="str">
        <f aca="false">IF('Registro de beneficios'!B24="","",IF(COUNTIF($D$6:$D$35,'Registro de beneficios'!A24)=0,'Registro de beneficios'!A24,""))</f>
        <v/>
      </c>
      <c r="K25" s="23" t="str">
        <f aca="false">IF(J25="","",'Registro de beneficios'!B24)</f>
        <v/>
      </c>
    </row>
    <row r="26" customFormat="false" ht="36" hidden="false" customHeight="true" outlineLevel="0" collapsed="false">
      <c r="A26" s="20" t="s">
        <v>67</v>
      </c>
      <c r="B26" s="20"/>
      <c r="C26" s="20"/>
      <c r="D26" s="20"/>
      <c r="E26" s="21" t="str">
        <f aca="false">IF(D26="","",IFERROR(INDEX('Registro de beneficios'!$B:$B,MATCH(D26,'Registro de beneficios'!$A:$A,0)),"ID no existe en el registro"))</f>
        <v/>
      </c>
      <c r="F26" s="20"/>
      <c r="G26" s="20"/>
      <c r="H26" s="21" t="str">
        <f aca="false">IF(B26="","",IF(D26="","⚠ Entregable sin beneficio: ¿alcance que sobra?",IF(F26="","Falta el supuesto crítico","OK")))</f>
        <v/>
      </c>
      <c r="J26" s="22" t="str">
        <f aca="false">IF('Registro de beneficios'!B25="","",IF(COUNTIF($D$6:$D$35,'Registro de beneficios'!A25)=0,'Registro de beneficios'!A25,""))</f>
        <v/>
      </c>
      <c r="K26" s="23" t="str">
        <f aca="false">IF(J26="","",'Registro de beneficios'!B25)</f>
        <v/>
      </c>
    </row>
    <row r="27" customFormat="false" ht="36" hidden="false" customHeight="true" outlineLevel="0" collapsed="false">
      <c r="A27" s="20" t="s">
        <v>68</v>
      </c>
      <c r="B27" s="20"/>
      <c r="C27" s="20"/>
      <c r="D27" s="20"/>
      <c r="E27" s="21" t="str">
        <f aca="false">IF(D27="","",IFERROR(INDEX('Registro de beneficios'!$B:$B,MATCH(D27,'Registro de beneficios'!$A:$A,0)),"ID no existe en el registro"))</f>
        <v/>
      </c>
      <c r="F27" s="20"/>
      <c r="G27" s="20"/>
      <c r="H27" s="21" t="str">
        <f aca="false">IF(B27="","",IF(D27="","⚠ Entregable sin beneficio: ¿alcance que sobra?",IF(F27="","Falta el supuesto crítico","OK")))</f>
        <v/>
      </c>
      <c r="J27" s="22" t="str">
        <f aca="false">IF('Registro de beneficios'!B26="","",IF(COUNTIF($D$6:$D$35,'Registro de beneficios'!A26)=0,'Registro de beneficios'!A26,""))</f>
        <v/>
      </c>
      <c r="K27" s="23" t="str">
        <f aca="false">IF(J27="","",'Registro de beneficios'!B26)</f>
        <v/>
      </c>
    </row>
    <row r="28" customFormat="false" ht="36" hidden="false" customHeight="true" outlineLevel="0" collapsed="false">
      <c r="A28" s="20" t="s">
        <v>69</v>
      </c>
      <c r="B28" s="20"/>
      <c r="C28" s="20"/>
      <c r="D28" s="20"/>
      <c r="E28" s="21" t="str">
        <f aca="false">IF(D28="","",IFERROR(INDEX('Registro de beneficios'!$B:$B,MATCH(D28,'Registro de beneficios'!$A:$A,0)),"ID no existe en el registro"))</f>
        <v/>
      </c>
      <c r="F28" s="20"/>
      <c r="G28" s="20"/>
      <c r="H28" s="21" t="str">
        <f aca="false">IF(B28="","",IF(D28="","⚠ Entregable sin beneficio: ¿alcance que sobra?",IF(F28="","Falta el supuesto crítico","OK")))</f>
        <v/>
      </c>
      <c r="J28" s="22" t="str">
        <f aca="false">IF('Registro de beneficios'!B27="","",IF(COUNTIF($D$6:$D$35,'Registro de beneficios'!A27)=0,'Registro de beneficios'!A27,""))</f>
        <v/>
      </c>
      <c r="K28" s="23" t="str">
        <f aca="false">IF(J28="","",'Registro de beneficios'!B27)</f>
        <v/>
      </c>
    </row>
    <row r="29" customFormat="false" ht="36" hidden="false" customHeight="true" outlineLevel="0" collapsed="false">
      <c r="A29" s="20" t="s">
        <v>70</v>
      </c>
      <c r="B29" s="20"/>
      <c r="C29" s="20"/>
      <c r="D29" s="20"/>
      <c r="E29" s="21" t="str">
        <f aca="false">IF(D29="","",IFERROR(INDEX('Registro de beneficios'!$B:$B,MATCH(D29,'Registro de beneficios'!$A:$A,0)),"ID no existe en el registro"))</f>
        <v/>
      </c>
      <c r="F29" s="20"/>
      <c r="G29" s="20"/>
      <c r="H29" s="21" t="str">
        <f aca="false">IF(B29="","",IF(D29="","⚠ Entregable sin beneficio: ¿alcance que sobra?",IF(F29="","Falta el supuesto crítico","OK")))</f>
        <v/>
      </c>
      <c r="J29" s="22" t="str">
        <f aca="false">IF('Registro de beneficios'!B28="","",IF(COUNTIF($D$6:$D$35,'Registro de beneficios'!A28)=0,'Registro de beneficios'!A28,""))</f>
        <v/>
      </c>
      <c r="K29" s="23" t="str">
        <f aca="false">IF(J29="","",'Registro de beneficios'!B28)</f>
        <v/>
      </c>
    </row>
    <row r="30" customFormat="false" ht="36" hidden="false" customHeight="true" outlineLevel="0" collapsed="false">
      <c r="A30" s="20" t="s">
        <v>71</v>
      </c>
      <c r="B30" s="20"/>
      <c r="C30" s="20"/>
      <c r="D30" s="20"/>
      <c r="E30" s="21" t="str">
        <f aca="false">IF(D30="","",IFERROR(INDEX('Registro de beneficios'!$B:$B,MATCH(D30,'Registro de beneficios'!$A:$A,0)),"ID no existe en el registro"))</f>
        <v/>
      </c>
      <c r="F30" s="20"/>
      <c r="G30" s="20"/>
      <c r="H30" s="21" t="str">
        <f aca="false">IF(B30="","",IF(D30="","⚠ Entregable sin beneficio: ¿alcance que sobra?",IF(F30="","Falta el supuesto crítico","OK")))</f>
        <v/>
      </c>
      <c r="J30" s="22" t="str">
        <f aca="false">IF('Registro de beneficios'!B29="","",IF(COUNTIF($D$6:$D$35,'Registro de beneficios'!A29)=0,'Registro de beneficios'!A29,""))</f>
        <v/>
      </c>
      <c r="K30" s="23" t="str">
        <f aca="false">IF(J30="","",'Registro de beneficios'!B29)</f>
        <v/>
      </c>
    </row>
    <row r="31" customFormat="false" ht="36" hidden="false" customHeight="true" outlineLevel="0" collapsed="false">
      <c r="A31" s="20" t="s">
        <v>72</v>
      </c>
      <c r="B31" s="20"/>
      <c r="C31" s="20"/>
      <c r="D31" s="20"/>
      <c r="E31" s="21" t="str">
        <f aca="false">IF(D31="","",IFERROR(INDEX('Registro de beneficios'!$B:$B,MATCH(D31,'Registro de beneficios'!$A:$A,0)),"ID no existe en el registro"))</f>
        <v/>
      </c>
      <c r="F31" s="20"/>
      <c r="G31" s="20"/>
      <c r="H31" s="21" t="str">
        <f aca="false">IF(B31="","",IF(D31="","⚠ Entregable sin beneficio: ¿alcance que sobra?",IF(F31="","Falta el supuesto crítico","OK")))</f>
        <v/>
      </c>
      <c r="J31" s="22" t="str">
        <f aca="false">IF('Registro de beneficios'!B30="","",IF(COUNTIF($D$6:$D$35,'Registro de beneficios'!A30)=0,'Registro de beneficios'!A30,""))</f>
        <v/>
      </c>
      <c r="K31" s="23" t="str">
        <f aca="false">IF(J31="","",'Registro de beneficios'!B30)</f>
        <v/>
      </c>
    </row>
    <row r="32" customFormat="false" ht="36" hidden="false" customHeight="true" outlineLevel="0" collapsed="false">
      <c r="A32" s="20" t="s">
        <v>73</v>
      </c>
      <c r="B32" s="20"/>
      <c r="C32" s="20"/>
      <c r="D32" s="20"/>
      <c r="E32" s="21" t="str">
        <f aca="false">IF(D32="","",IFERROR(INDEX('Registro de beneficios'!$B:$B,MATCH(D32,'Registro de beneficios'!$A:$A,0)),"ID no existe en el registro"))</f>
        <v/>
      </c>
      <c r="F32" s="20"/>
      <c r="G32" s="20"/>
      <c r="H32" s="21" t="str">
        <f aca="false">IF(B32="","",IF(D32="","⚠ Entregable sin beneficio: ¿alcance que sobra?",IF(F32="","Falta el supuesto crítico","OK")))</f>
        <v/>
      </c>
      <c r="J32" s="22" t="str">
        <f aca="false">IF('Registro de beneficios'!B31="","",IF(COUNTIF($D$6:$D$35,'Registro de beneficios'!A31)=0,'Registro de beneficios'!A31,""))</f>
        <v/>
      </c>
      <c r="K32" s="23" t="str">
        <f aca="false">IF(J32="","",'Registro de beneficios'!B31)</f>
        <v/>
      </c>
    </row>
    <row r="33" customFormat="false" ht="36" hidden="false" customHeight="true" outlineLevel="0" collapsed="false">
      <c r="A33" s="20" t="s">
        <v>74</v>
      </c>
      <c r="B33" s="20"/>
      <c r="C33" s="20"/>
      <c r="D33" s="20"/>
      <c r="E33" s="21" t="str">
        <f aca="false">IF(D33="","",IFERROR(INDEX('Registro de beneficios'!$B:$B,MATCH(D33,'Registro de beneficios'!$A:$A,0)),"ID no existe en el registro"))</f>
        <v/>
      </c>
      <c r="F33" s="20"/>
      <c r="G33" s="20"/>
      <c r="H33" s="21" t="str">
        <f aca="false">IF(B33="","",IF(D33="","⚠ Entregable sin beneficio: ¿alcance que sobra?",IF(F33="","Falta el supuesto crítico","OK")))</f>
        <v/>
      </c>
      <c r="J33" s="22" t="str">
        <f aca="false">IF('Registro de beneficios'!B32="","",IF(COUNTIF($D$6:$D$35,'Registro de beneficios'!A32)=0,'Registro de beneficios'!A32,""))</f>
        <v/>
      </c>
      <c r="K33" s="23" t="str">
        <f aca="false">IF(J33="","",'Registro de beneficios'!B32)</f>
        <v/>
      </c>
    </row>
    <row r="34" customFormat="false" ht="36" hidden="false" customHeight="true" outlineLevel="0" collapsed="false">
      <c r="A34" s="20" t="s">
        <v>75</v>
      </c>
      <c r="B34" s="20"/>
      <c r="C34" s="20"/>
      <c r="D34" s="20"/>
      <c r="E34" s="21" t="str">
        <f aca="false">IF(D34="","",IFERROR(INDEX('Registro de beneficios'!$B:$B,MATCH(D34,'Registro de beneficios'!$A:$A,0)),"ID no existe en el registro"))</f>
        <v/>
      </c>
      <c r="F34" s="20"/>
      <c r="G34" s="20"/>
      <c r="H34" s="21" t="str">
        <f aca="false">IF(B34="","",IF(D34="","⚠ Entregable sin beneficio: ¿alcance que sobra?",IF(F34="","Falta el supuesto crítico","OK")))</f>
        <v/>
      </c>
      <c r="J34" s="22" t="str">
        <f aca="false">IF('Registro de beneficios'!B33="","",IF(COUNTIF($D$6:$D$35,'Registro de beneficios'!A33)=0,'Registro de beneficios'!A33,""))</f>
        <v/>
      </c>
      <c r="K34" s="23" t="str">
        <f aca="false">IF(J34="","",'Registro de beneficios'!B33)</f>
        <v/>
      </c>
    </row>
    <row r="35" customFormat="false" ht="36" hidden="false" customHeight="true" outlineLevel="0" collapsed="false">
      <c r="A35" s="20" t="s">
        <v>76</v>
      </c>
      <c r="B35" s="20"/>
      <c r="C35" s="20"/>
      <c r="D35" s="20"/>
      <c r="E35" s="21" t="str">
        <f aca="false">IF(D35="","",IFERROR(INDEX('Registro de beneficios'!$B:$B,MATCH(D35,'Registro de beneficios'!$A:$A,0)),"ID no existe en el registro"))</f>
        <v/>
      </c>
      <c r="F35" s="20"/>
      <c r="G35" s="20"/>
      <c r="H35" s="21" t="str">
        <f aca="false">IF(B35="","",IF(D35="","⚠ Entregable sin beneficio: ¿alcance que sobra?",IF(F35="","Falta el supuesto crítico","OK")))</f>
        <v/>
      </c>
      <c r="J35" s="22" t="str">
        <f aca="false">IF('Registro de beneficios'!B34="","",IF(COUNTIF($D$6:$D$35,'Registro de beneficios'!A34)=0,'Registro de beneficios'!A34,""))</f>
        <v/>
      </c>
      <c r="K35" s="23" t="str">
        <f aca="false">IF(J35="","",'Registro de beneficios'!B34)</f>
        <v/>
      </c>
    </row>
    <row r="37" customFormat="false" ht="15" hidden="false" customHeight="false" outlineLevel="0" collapsed="false">
      <c r="J37" s="3" t="s">
        <v>77</v>
      </c>
    </row>
  </sheetData>
  <mergeCells count="1">
    <mergeCell ref="B3:H3"/>
  </mergeCells>
  <conditionalFormatting sqref="H6:H35">
    <cfRule type="expression" priority="2" aboveAverage="0" equalAverage="0" bottom="0" percent="0" rank="0" text="" dxfId="0">
      <formula>LEFT(H6,1)="⚠"</formula>
    </cfRule>
    <cfRule type="cellIs" priority="3" operator="equal" aboveAverage="0" equalAverage="0" bottom="0" percent="0" rank="0" text="" dxfId="1">
      <formula>"OK"</formula>
    </cfRule>
  </conditionalFormatting>
  <dataValidations count="2">
    <dataValidation allowBlank="true" error="Elige una opción de la lista" errorStyle="stop" errorTitle="Valor no válido" operator="between" showDropDown="false" showErrorMessage="false" showInputMessage="false" sqref="D6:D35" type="list">
      <formula1>'Registro de beneficios'!$A$5:$A$34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G6:G35" type="list">
      <formula1>Listas!$D$2:$D$3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78</v>
      </c>
      <c r="B1" s="0" t="s">
        <v>79</v>
      </c>
      <c r="C1" s="0" t="s">
        <v>80</v>
      </c>
      <c r="D1" s="0" t="s">
        <v>81</v>
      </c>
      <c r="E1" s="0" t="s">
        <v>82</v>
      </c>
    </row>
    <row r="2" customFormat="false" ht="15" hidden="false" customHeight="false" outlineLevel="0" collapsed="false">
      <c r="A2" s="0" t="s">
        <v>83</v>
      </c>
      <c r="B2" s="0" t="s">
        <v>84</v>
      </c>
      <c r="C2" s="0" t="s">
        <v>85</v>
      </c>
      <c r="D2" s="0" t="s">
        <v>86</v>
      </c>
      <c r="E2" s="0" t="s">
        <v>82</v>
      </c>
    </row>
    <row r="3" customFormat="false" ht="15" hidden="false" customHeight="false" outlineLevel="0" collapsed="false">
      <c r="A3" s="0" t="s">
        <v>87</v>
      </c>
      <c r="B3" s="0" t="s">
        <v>88</v>
      </c>
      <c r="C3" s="0" t="s">
        <v>89</v>
      </c>
      <c r="D3" s="0" t="s">
        <v>90</v>
      </c>
      <c r="E3" s="0" t="s">
        <v>91</v>
      </c>
    </row>
    <row r="4" customFormat="false" ht="15" hidden="false" customHeight="false" outlineLevel="0" collapsed="false">
      <c r="A4" s="0" t="s">
        <v>92</v>
      </c>
      <c r="C4" s="0" t="s">
        <v>93</v>
      </c>
    </row>
    <row r="5" customFormat="false" ht="15" hidden="false" customHeight="false" outlineLevel="0" collapsed="false">
      <c r="A5" s="0" t="s">
        <v>94</v>
      </c>
      <c r="C5" s="0" t="s">
        <v>95</v>
      </c>
    </row>
    <row r="6" customFormat="false" ht="15" hidden="false" customHeight="false" outlineLevel="0" collapsed="false">
      <c r="A6" s="0" t="s">
        <v>96</v>
      </c>
      <c r="C6" s="0" t="s">
        <v>97</v>
      </c>
    </row>
    <row r="7" customFormat="false" ht="15" hidden="false" customHeight="false" outlineLevel="0" collapsed="false">
      <c r="A7" s="0" t="s">
        <v>98</v>
      </c>
      <c r="C7" s="0" t="s">
        <v>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L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4"/>
    <col collapsed="false" customWidth="true" hidden="false" outlineLevel="0" max="10" min="3" style="0" width="17"/>
    <col collapsed="false" customWidth="true" hidden="false" outlineLevel="0" max="11" min="11" style="0" width="10"/>
    <col collapsed="false" customWidth="true" hidden="false" outlineLevel="0" max="12" min="12" style="0" width="22"/>
  </cols>
  <sheetData>
    <row r="1" customFormat="false" ht="27.75" hidden="false" customHeight="true" outlineLevel="0" collapsed="false">
      <c r="A1" s="15" t="s">
        <v>100</v>
      </c>
    </row>
    <row r="2" customFormat="false" ht="15" hidden="false" customHeight="false" outlineLevel="0" collapsed="false">
      <c r="A2" s="3" t="s">
        <v>101</v>
      </c>
    </row>
    <row r="4" customFormat="false" ht="96" hidden="false" customHeight="true" outlineLevel="0" collapsed="false">
      <c r="A4" s="17" t="s">
        <v>102</v>
      </c>
      <c r="B4" s="17" t="s">
        <v>46</v>
      </c>
      <c r="C4" s="17" t="s">
        <v>103</v>
      </c>
      <c r="D4" s="17" t="s">
        <v>104</v>
      </c>
      <c r="E4" s="17" t="s">
        <v>105</v>
      </c>
      <c r="F4" s="17" t="s">
        <v>106</v>
      </c>
      <c r="G4" s="17" t="s">
        <v>107</v>
      </c>
      <c r="H4" s="17" t="s">
        <v>108</v>
      </c>
      <c r="I4" s="17" t="s">
        <v>109</v>
      </c>
      <c r="J4" s="17" t="s">
        <v>110</v>
      </c>
      <c r="K4" s="18" t="s">
        <v>111</v>
      </c>
      <c r="L4" s="18" t="s">
        <v>112</v>
      </c>
    </row>
    <row r="5" customFormat="false" ht="30" hidden="false" customHeight="true" outlineLevel="0" collapsed="false">
      <c r="A5" s="21" t="str">
        <f aca="false">'Registro de beneficios'!A5</f>
        <v>B1</v>
      </c>
      <c r="B5" s="21" t="str">
        <f aca="false">IF('Registro de beneficios'!B5="","",'Registro de beneficios'!B5)</f>
        <v/>
      </c>
      <c r="C5" s="24"/>
      <c r="D5" s="24"/>
      <c r="E5" s="24"/>
      <c r="F5" s="24"/>
      <c r="G5" s="24"/>
      <c r="H5" s="24"/>
      <c r="I5" s="24"/>
      <c r="J5" s="24"/>
      <c r="K5" s="21" t="str">
        <f aca="false">IF($B5="","",COUNTIF(C5:J5,"Sí"))</f>
        <v/>
      </c>
      <c r="L5" s="21" t="str">
        <f aca="false">IF($B5="","",IF(COUNTA(C5:J5)&lt;8,"Test incompleto",IF(OR(C5="No",J5="No"),"Probable entregable disfrazado",IF(K5=8,"Beneficio sólido",IF(K5&gt;=6,"Ajustar antes de aprobar","Reescribir")))))</f>
        <v/>
      </c>
    </row>
    <row r="6" customFormat="false" ht="30" hidden="false" customHeight="true" outlineLevel="0" collapsed="false">
      <c r="A6" s="21" t="str">
        <f aca="false">'Registro de beneficios'!A6</f>
        <v>B2</v>
      </c>
      <c r="B6" s="21" t="str">
        <f aca="false">IF('Registro de beneficios'!B6="","",'Registro de beneficios'!B6)</f>
        <v/>
      </c>
      <c r="C6" s="24"/>
      <c r="D6" s="24"/>
      <c r="E6" s="24"/>
      <c r="F6" s="24"/>
      <c r="G6" s="24"/>
      <c r="H6" s="24"/>
      <c r="I6" s="24"/>
      <c r="J6" s="24"/>
      <c r="K6" s="21" t="str">
        <f aca="false">IF($B6="","",COUNTIF(C6:J6,"Sí"))</f>
        <v/>
      </c>
      <c r="L6" s="21" t="str">
        <f aca="false">IF($B6="","",IF(COUNTA(C6:J6)&lt;8,"Test incompleto",IF(OR(C6="No",J6="No"),"Probable entregable disfrazado",IF(K6=8,"Beneficio sólido",IF(K6&gt;=6,"Ajustar antes de aprobar","Reescribir")))))</f>
        <v/>
      </c>
    </row>
    <row r="7" customFormat="false" ht="30" hidden="false" customHeight="true" outlineLevel="0" collapsed="false">
      <c r="A7" s="21" t="str">
        <f aca="false">'Registro de beneficios'!A7</f>
        <v>B3</v>
      </c>
      <c r="B7" s="21" t="str">
        <f aca="false">IF('Registro de beneficios'!B7="","",'Registro de beneficios'!B7)</f>
        <v/>
      </c>
      <c r="C7" s="24"/>
      <c r="D7" s="24"/>
      <c r="E7" s="24"/>
      <c r="F7" s="24"/>
      <c r="G7" s="24"/>
      <c r="H7" s="24"/>
      <c r="I7" s="24"/>
      <c r="J7" s="24"/>
      <c r="K7" s="21" t="str">
        <f aca="false">IF($B7="","",COUNTIF(C7:J7,"Sí"))</f>
        <v/>
      </c>
      <c r="L7" s="21" t="str">
        <f aca="false">IF($B7="","",IF(COUNTA(C7:J7)&lt;8,"Test incompleto",IF(OR(C7="No",J7="No"),"Probable entregable disfrazado",IF(K7=8,"Beneficio sólido",IF(K7&gt;=6,"Ajustar antes de aprobar","Reescribir")))))</f>
        <v/>
      </c>
    </row>
    <row r="8" customFormat="false" ht="30" hidden="false" customHeight="true" outlineLevel="0" collapsed="false">
      <c r="A8" s="21" t="str">
        <f aca="false">'Registro de beneficios'!A8</f>
        <v>B4</v>
      </c>
      <c r="B8" s="21" t="str">
        <f aca="false">IF('Registro de beneficios'!B8="","",'Registro de beneficios'!B8)</f>
        <v/>
      </c>
      <c r="C8" s="24"/>
      <c r="D8" s="24"/>
      <c r="E8" s="24"/>
      <c r="F8" s="24"/>
      <c r="G8" s="24"/>
      <c r="H8" s="24"/>
      <c r="I8" s="24"/>
      <c r="J8" s="24"/>
      <c r="K8" s="21" t="str">
        <f aca="false">IF($B8="","",COUNTIF(C8:J8,"Sí"))</f>
        <v/>
      </c>
      <c r="L8" s="21" t="str">
        <f aca="false">IF($B8="","",IF(COUNTA(C8:J8)&lt;8,"Test incompleto",IF(OR(C8="No",J8="No"),"Probable entregable disfrazado",IF(K8=8,"Beneficio sólido",IF(K8&gt;=6,"Ajustar antes de aprobar","Reescribir")))))</f>
        <v/>
      </c>
    </row>
    <row r="9" customFormat="false" ht="30" hidden="false" customHeight="true" outlineLevel="0" collapsed="false">
      <c r="A9" s="21" t="str">
        <f aca="false">'Registro de beneficios'!A9</f>
        <v>B5</v>
      </c>
      <c r="B9" s="21" t="str">
        <f aca="false">IF('Registro de beneficios'!B9="","",'Registro de beneficios'!B9)</f>
        <v/>
      </c>
      <c r="C9" s="24"/>
      <c r="D9" s="24"/>
      <c r="E9" s="24"/>
      <c r="F9" s="24"/>
      <c r="G9" s="24"/>
      <c r="H9" s="24"/>
      <c r="I9" s="24"/>
      <c r="J9" s="24"/>
      <c r="K9" s="21" t="str">
        <f aca="false">IF($B9="","",COUNTIF(C9:J9,"Sí"))</f>
        <v/>
      </c>
      <c r="L9" s="21" t="str">
        <f aca="false">IF($B9="","",IF(COUNTA(C9:J9)&lt;8,"Test incompleto",IF(OR(C9="No",J9="No"),"Probable entregable disfrazado",IF(K9=8,"Beneficio sólido",IF(K9&gt;=6,"Ajustar antes de aprobar","Reescribir")))))</f>
        <v/>
      </c>
    </row>
    <row r="10" customFormat="false" ht="30" hidden="false" customHeight="true" outlineLevel="0" collapsed="false">
      <c r="A10" s="21" t="str">
        <f aca="false">'Registro de beneficios'!A10</f>
        <v>B6</v>
      </c>
      <c r="B10" s="21" t="str">
        <f aca="false">IF('Registro de beneficios'!B10="","",'Registro de beneficios'!B10)</f>
        <v/>
      </c>
      <c r="C10" s="24"/>
      <c r="D10" s="24"/>
      <c r="E10" s="24"/>
      <c r="F10" s="24"/>
      <c r="G10" s="24"/>
      <c r="H10" s="24"/>
      <c r="I10" s="24"/>
      <c r="J10" s="24"/>
      <c r="K10" s="21" t="str">
        <f aca="false">IF($B10="","",COUNTIF(C10:J10,"Sí"))</f>
        <v/>
      </c>
      <c r="L10" s="21" t="str">
        <f aca="false">IF($B10="","",IF(COUNTA(C10:J10)&lt;8,"Test incompleto",IF(OR(C10="No",J10="No"),"Probable entregable disfrazado",IF(K10=8,"Beneficio sólido",IF(K10&gt;=6,"Ajustar antes de aprobar","Reescribir")))))</f>
        <v/>
      </c>
    </row>
    <row r="11" customFormat="false" ht="30" hidden="false" customHeight="true" outlineLevel="0" collapsed="false">
      <c r="A11" s="21" t="str">
        <f aca="false">'Registro de beneficios'!A11</f>
        <v>B7</v>
      </c>
      <c r="B11" s="21" t="str">
        <f aca="false">IF('Registro de beneficios'!B11="","",'Registro de beneficios'!B11)</f>
        <v/>
      </c>
      <c r="C11" s="24"/>
      <c r="D11" s="24"/>
      <c r="E11" s="24"/>
      <c r="F11" s="24"/>
      <c r="G11" s="24"/>
      <c r="H11" s="24"/>
      <c r="I11" s="24"/>
      <c r="J11" s="24"/>
      <c r="K11" s="21" t="str">
        <f aca="false">IF($B11="","",COUNTIF(C11:J11,"Sí"))</f>
        <v/>
      </c>
      <c r="L11" s="21" t="str">
        <f aca="false">IF($B11="","",IF(COUNTA(C11:J11)&lt;8,"Test incompleto",IF(OR(C11="No",J11="No"),"Probable entregable disfrazado",IF(K11=8,"Beneficio sólido",IF(K11&gt;=6,"Ajustar antes de aprobar","Reescribir")))))</f>
        <v/>
      </c>
    </row>
    <row r="12" customFormat="false" ht="30" hidden="false" customHeight="true" outlineLevel="0" collapsed="false">
      <c r="A12" s="21" t="str">
        <f aca="false">'Registro de beneficios'!A12</f>
        <v>B8</v>
      </c>
      <c r="B12" s="21" t="str">
        <f aca="false">IF('Registro de beneficios'!B12="","",'Registro de beneficios'!B12)</f>
        <v/>
      </c>
      <c r="C12" s="24"/>
      <c r="D12" s="24"/>
      <c r="E12" s="24"/>
      <c r="F12" s="24"/>
      <c r="G12" s="24"/>
      <c r="H12" s="24"/>
      <c r="I12" s="24"/>
      <c r="J12" s="24"/>
      <c r="K12" s="21" t="str">
        <f aca="false">IF($B12="","",COUNTIF(C12:J12,"Sí"))</f>
        <v/>
      </c>
      <c r="L12" s="21" t="str">
        <f aca="false">IF($B12="","",IF(COUNTA(C12:J12)&lt;8,"Test incompleto",IF(OR(C12="No",J12="No"),"Probable entregable disfrazado",IF(K12=8,"Beneficio sólido",IF(K12&gt;=6,"Ajustar antes de aprobar","Reescribir")))))</f>
        <v/>
      </c>
    </row>
    <row r="13" customFormat="false" ht="30" hidden="false" customHeight="true" outlineLevel="0" collapsed="false">
      <c r="A13" s="21" t="str">
        <f aca="false">'Registro de beneficios'!A13</f>
        <v>B9</v>
      </c>
      <c r="B13" s="21" t="str">
        <f aca="false">IF('Registro de beneficios'!B13="","",'Registro de beneficios'!B13)</f>
        <v/>
      </c>
      <c r="C13" s="24"/>
      <c r="D13" s="24"/>
      <c r="E13" s="24"/>
      <c r="F13" s="24"/>
      <c r="G13" s="24"/>
      <c r="H13" s="24"/>
      <c r="I13" s="24"/>
      <c r="J13" s="24"/>
      <c r="K13" s="21" t="str">
        <f aca="false">IF($B13="","",COUNTIF(C13:J13,"Sí"))</f>
        <v/>
      </c>
      <c r="L13" s="21" t="str">
        <f aca="false">IF($B13="","",IF(COUNTA(C13:J13)&lt;8,"Test incompleto",IF(OR(C13="No",J13="No"),"Probable entregable disfrazado",IF(K13=8,"Beneficio sólido",IF(K13&gt;=6,"Ajustar antes de aprobar","Reescribir")))))</f>
        <v/>
      </c>
    </row>
    <row r="14" customFormat="false" ht="30" hidden="false" customHeight="true" outlineLevel="0" collapsed="false">
      <c r="A14" s="21" t="str">
        <f aca="false">'Registro de beneficios'!A14</f>
        <v>B10</v>
      </c>
      <c r="B14" s="21" t="str">
        <f aca="false">IF('Registro de beneficios'!B14="","",'Registro de beneficios'!B14)</f>
        <v/>
      </c>
      <c r="C14" s="24"/>
      <c r="D14" s="24"/>
      <c r="E14" s="24"/>
      <c r="F14" s="24"/>
      <c r="G14" s="24"/>
      <c r="H14" s="24"/>
      <c r="I14" s="24"/>
      <c r="J14" s="24"/>
      <c r="K14" s="21" t="str">
        <f aca="false">IF($B14="","",COUNTIF(C14:J14,"Sí"))</f>
        <v/>
      </c>
      <c r="L14" s="21" t="str">
        <f aca="false">IF($B14="","",IF(COUNTA(C14:J14)&lt;8,"Test incompleto",IF(OR(C14="No",J14="No"),"Probable entregable disfrazado",IF(K14=8,"Beneficio sólido",IF(K14&gt;=6,"Ajustar antes de aprobar","Reescribir")))))</f>
        <v/>
      </c>
    </row>
    <row r="15" customFormat="false" ht="30" hidden="false" customHeight="true" outlineLevel="0" collapsed="false">
      <c r="A15" s="21" t="str">
        <f aca="false">'Registro de beneficios'!A15</f>
        <v>B11</v>
      </c>
      <c r="B15" s="21" t="str">
        <f aca="false">IF('Registro de beneficios'!B15="","",'Registro de beneficios'!B15)</f>
        <v/>
      </c>
      <c r="C15" s="24"/>
      <c r="D15" s="24"/>
      <c r="E15" s="24"/>
      <c r="F15" s="24"/>
      <c r="G15" s="24"/>
      <c r="H15" s="24"/>
      <c r="I15" s="24"/>
      <c r="J15" s="24"/>
      <c r="K15" s="21" t="str">
        <f aca="false">IF($B15="","",COUNTIF(C15:J15,"Sí"))</f>
        <v/>
      </c>
      <c r="L15" s="21" t="str">
        <f aca="false">IF($B15="","",IF(COUNTA(C15:J15)&lt;8,"Test incompleto",IF(OR(C15="No",J15="No"),"Probable entregable disfrazado",IF(K15=8,"Beneficio sólido",IF(K15&gt;=6,"Ajustar antes de aprobar","Reescribir")))))</f>
        <v/>
      </c>
    </row>
    <row r="16" customFormat="false" ht="30" hidden="false" customHeight="true" outlineLevel="0" collapsed="false">
      <c r="A16" s="21" t="str">
        <f aca="false">'Registro de beneficios'!A16</f>
        <v>B12</v>
      </c>
      <c r="B16" s="21" t="str">
        <f aca="false">IF('Registro de beneficios'!B16="","",'Registro de beneficios'!B16)</f>
        <v/>
      </c>
      <c r="C16" s="24"/>
      <c r="D16" s="24"/>
      <c r="E16" s="24"/>
      <c r="F16" s="24"/>
      <c r="G16" s="24"/>
      <c r="H16" s="24"/>
      <c r="I16" s="24"/>
      <c r="J16" s="24"/>
      <c r="K16" s="21" t="str">
        <f aca="false">IF($B16="","",COUNTIF(C16:J16,"Sí"))</f>
        <v/>
      </c>
      <c r="L16" s="21" t="str">
        <f aca="false">IF($B16="","",IF(COUNTA(C16:J16)&lt;8,"Test incompleto",IF(OR(C16="No",J16="No"),"Probable entregable disfrazado",IF(K16=8,"Beneficio sólido",IF(K16&gt;=6,"Ajustar antes de aprobar","Reescribir")))))</f>
        <v/>
      </c>
    </row>
    <row r="17" customFormat="false" ht="30" hidden="false" customHeight="true" outlineLevel="0" collapsed="false">
      <c r="A17" s="21" t="str">
        <f aca="false">'Registro de beneficios'!A17</f>
        <v>B13</v>
      </c>
      <c r="B17" s="21" t="str">
        <f aca="false">IF('Registro de beneficios'!B17="","",'Registro de beneficios'!B17)</f>
        <v/>
      </c>
      <c r="C17" s="24"/>
      <c r="D17" s="24"/>
      <c r="E17" s="24"/>
      <c r="F17" s="24"/>
      <c r="G17" s="24"/>
      <c r="H17" s="24"/>
      <c r="I17" s="24"/>
      <c r="J17" s="24"/>
      <c r="K17" s="21" t="str">
        <f aca="false">IF($B17="","",COUNTIF(C17:J17,"Sí"))</f>
        <v/>
      </c>
      <c r="L17" s="21" t="str">
        <f aca="false">IF($B17="","",IF(COUNTA(C17:J17)&lt;8,"Test incompleto",IF(OR(C17="No",J17="No"),"Probable entregable disfrazado",IF(K17=8,"Beneficio sólido",IF(K17&gt;=6,"Ajustar antes de aprobar","Reescribir")))))</f>
        <v/>
      </c>
    </row>
    <row r="18" customFormat="false" ht="30" hidden="false" customHeight="true" outlineLevel="0" collapsed="false">
      <c r="A18" s="21" t="str">
        <f aca="false">'Registro de beneficios'!A18</f>
        <v>B14</v>
      </c>
      <c r="B18" s="21" t="str">
        <f aca="false">IF('Registro de beneficios'!B18="","",'Registro de beneficios'!B18)</f>
        <v/>
      </c>
      <c r="C18" s="24"/>
      <c r="D18" s="24"/>
      <c r="E18" s="24"/>
      <c r="F18" s="24"/>
      <c r="G18" s="24"/>
      <c r="H18" s="24"/>
      <c r="I18" s="24"/>
      <c r="J18" s="24"/>
      <c r="K18" s="21" t="str">
        <f aca="false">IF($B18="","",COUNTIF(C18:J18,"Sí"))</f>
        <v/>
      </c>
      <c r="L18" s="21" t="str">
        <f aca="false">IF($B18="","",IF(COUNTA(C18:J18)&lt;8,"Test incompleto",IF(OR(C18="No",J18="No"),"Probable entregable disfrazado",IF(K18=8,"Beneficio sólido",IF(K18&gt;=6,"Ajustar antes de aprobar","Reescribir")))))</f>
        <v/>
      </c>
    </row>
    <row r="19" customFormat="false" ht="30" hidden="false" customHeight="true" outlineLevel="0" collapsed="false">
      <c r="A19" s="21" t="str">
        <f aca="false">'Registro de beneficios'!A19</f>
        <v>B15</v>
      </c>
      <c r="B19" s="21" t="str">
        <f aca="false">IF('Registro de beneficios'!B19="","",'Registro de beneficios'!B19)</f>
        <v/>
      </c>
      <c r="C19" s="24"/>
      <c r="D19" s="24"/>
      <c r="E19" s="24"/>
      <c r="F19" s="24"/>
      <c r="G19" s="24"/>
      <c r="H19" s="24"/>
      <c r="I19" s="24"/>
      <c r="J19" s="24"/>
      <c r="K19" s="21" t="str">
        <f aca="false">IF($B19="","",COUNTIF(C19:J19,"Sí"))</f>
        <v/>
      </c>
      <c r="L19" s="21" t="str">
        <f aca="false">IF($B19="","",IF(COUNTA(C19:J19)&lt;8,"Test incompleto",IF(OR(C19="No",J19="No"),"Probable entregable disfrazado",IF(K19=8,"Beneficio sólido",IF(K19&gt;=6,"Ajustar antes de aprobar","Reescribir")))))</f>
        <v/>
      </c>
    </row>
    <row r="20" customFormat="false" ht="30" hidden="false" customHeight="true" outlineLevel="0" collapsed="false">
      <c r="A20" s="21" t="str">
        <f aca="false">'Registro de beneficios'!A20</f>
        <v>B16</v>
      </c>
      <c r="B20" s="21" t="str">
        <f aca="false">IF('Registro de beneficios'!B20="","",'Registro de beneficios'!B20)</f>
        <v/>
      </c>
      <c r="C20" s="24"/>
      <c r="D20" s="24"/>
      <c r="E20" s="24"/>
      <c r="F20" s="24"/>
      <c r="G20" s="24"/>
      <c r="H20" s="24"/>
      <c r="I20" s="24"/>
      <c r="J20" s="24"/>
      <c r="K20" s="21" t="str">
        <f aca="false">IF($B20="","",COUNTIF(C20:J20,"Sí"))</f>
        <v/>
      </c>
      <c r="L20" s="21" t="str">
        <f aca="false">IF($B20="","",IF(COUNTA(C20:J20)&lt;8,"Test incompleto",IF(OR(C20="No",J20="No"),"Probable entregable disfrazado",IF(K20=8,"Beneficio sólido",IF(K20&gt;=6,"Ajustar antes de aprobar","Reescribir")))))</f>
        <v/>
      </c>
    </row>
    <row r="21" customFormat="false" ht="30" hidden="false" customHeight="true" outlineLevel="0" collapsed="false">
      <c r="A21" s="21" t="str">
        <f aca="false">'Registro de beneficios'!A21</f>
        <v>B17</v>
      </c>
      <c r="B21" s="21" t="str">
        <f aca="false">IF('Registro de beneficios'!B21="","",'Registro de beneficios'!B21)</f>
        <v/>
      </c>
      <c r="C21" s="24"/>
      <c r="D21" s="24"/>
      <c r="E21" s="24"/>
      <c r="F21" s="24"/>
      <c r="G21" s="24"/>
      <c r="H21" s="24"/>
      <c r="I21" s="24"/>
      <c r="J21" s="24"/>
      <c r="K21" s="21" t="str">
        <f aca="false">IF($B21="","",COUNTIF(C21:J21,"Sí"))</f>
        <v/>
      </c>
      <c r="L21" s="21" t="str">
        <f aca="false">IF($B21="","",IF(COUNTA(C21:J21)&lt;8,"Test incompleto",IF(OR(C21="No",J21="No"),"Probable entregable disfrazado",IF(K21=8,"Beneficio sólido",IF(K21&gt;=6,"Ajustar antes de aprobar","Reescribir")))))</f>
        <v/>
      </c>
    </row>
    <row r="22" customFormat="false" ht="30" hidden="false" customHeight="true" outlineLevel="0" collapsed="false">
      <c r="A22" s="21" t="str">
        <f aca="false">'Registro de beneficios'!A22</f>
        <v>B18</v>
      </c>
      <c r="B22" s="21" t="str">
        <f aca="false">IF('Registro de beneficios'!B22="","",'Registro de beneficios'!B22)</f>
        <v/>
      </c>
      <c r="C22" s="24"/>
      <c r="D22" s="24"/>
      <c r="E22" s="24"/>
      <c r="F22" s="24"/>
      <c r="G22" s="24"/>
      <c r="H22" s="24"/>
      <c r="I22" s="24"/>
      <c r="J22" s="24"/>
      <c r="K22" s="21" t="str">
        <f aca="false">IF($B22="","",COUNTIF(C22:J22,"Sí"))</f>
        <v/>
      </c>
      <c r="L22" s="21" t="str">
        <f aca="false">IF($B22="","",IF(COUNTA(C22:J22)&lt;8,"Test incompleto",IF(OR(C22="No",J22="No"),"Probable entregable disfrazado",IF(K22=8,"Beneficio sólido",IF(K22&gt;=6,"Ajustar antes de aprobar","Reescribir")))))</f>
        <v/>
      </c>
    </row>
    <row r="23" customFormat="false" ht="30" hidden="false" customHeight="true" outlineLevel="0" collapsed="false">
      <c r="A23" s="21" t="str">
        <f aca="false">'Registro de beneficios'!A23</f>
        <v>B19</v>
      </c>
      <c r="B23" s="21" t="str">
        <f aca="false">IF('Registro de beneficios'!B23="","",'Registro de beneficios'!B23)</f>
        <v/>
      </c>
      <c r="C23" s="24"/>
      <c r="D23" s="24"/>
      <c r="E23" s="24"/>
      <c r="F23" s="24"/>
      <c r="G23" s="24"/>
      <c r="H23" s="24"/>
      <c r="I23" s="24"/>
      <c r="J23" s="24"/>
      <c r="K23" s="21" t="str">
        <f aca="false">IF($B23="","",COUNTIF(C23:J23,"Sí"))</f>
        <v/>
      </c>
      <c r="L23" s="21" t="str">
        <f aca="false">IF($B23="","",IF(COUNTA(C23:J23)&lt;8,"Test incompleto",IF(OR(C23="No",J23="No"),"Probable entregable disfrazado",IF(K23=8,"Beneficio sólido",IF(K23&gt;=6,"Ajustar antes de aprobar","Reescribir")))))</f>
        <v/>
      </c>
    </row>
    <row r="24" customFormat="false" ht="30" hidden="false" customHeight="true" outlineLevel="0" collapsed="false">
      <c r="A24" s="21" t="str">
        <f aca="false">'Registro de beneficios'!A24</f>
        <v>B20</v>
      </c>
      <c r="B24" s="21" t="str">
        <f aca="false">IF('Registro de beneficios'!B24="","",'Registro de beneficios'!B24)</f>
        <v/>
      </c>
      <c r="C24" s="24"/>
      <c r="D24" s="24"/>
      <c r="E24" s="24"/>
      <c r="F24" s="24"/>
      <c r="G24" s="24"/>
      <c r="H24" s="24"/>
      <c r="I24" s="24"/>
      <c r="J24" s="24"/>
      <c r="K24" s="21" t="str">
        <f aca="false">IF($B24="","",COUNTIF(C24:J24,"Sí"))</f>
        <v/>
      </c>
      <c r="L24" s="21" t="str">
        <f aca="false">IF($B24="","",IF(COUNTA(C24:J24)&lt;8,"Test incompleto",IF(OR(C24="No",J24="No"),"Probable entregable disfrazado",IF(K24=8,"Beneficio sólido",IF(K24&gt;=6,"Ajustar antes de aprobar","Reescribir")))))</f>
        <v/>
      </c>
    </row>
    <row r="25" customFormat="false" ht="30" hidden="false" customHeight="true" outlineLevel="0" collapsed="false">
      <c r="A25" s="21" t="str">
        <f aca="false">'Registro de beneficios'!A25</f>
        <v>B21</v>
      </c>
      <c r="B25" s="21" t="str">
        <f aca="false">IF('Registro de beneficios'!B25="","",'Registro de beneficios'!B25)</f>
        <v/>
      </c>
      <c r="C25" s="24"/>
      <c r="D25" s="24"/>
      <c r="E25" s="24"/>
      <c r="F25" s="24"/>
      <c r="G25" s="24"/>
      <c r="H25" s="24"/>
      <c r="I25" s="24"/>
      <c r="J25" s="24"/>
      <c r="K25" s="21" t="str">
        <f aca="false">IF($B25="","",COUNTIF(C25:J25,"Sí"))</f>
        <v/>
      </c>
      <c r="L25" s="21" t="str">
        <f aca="false">IF($B25="","",IF(COUNTA(C25:J25)&lt;8,"Test incompleto",IF(OR(C25="No",J25="No"),"Probable entregable disfrazado",IF(K25=8,"Beneficio sólido",IF(K25&gt;=6,"Ajustar antes de aprobar","Reescribir")))))</f>
        <v/>
      </c>
    </row>
    <row r="26" customFormat="false" ht="30" hidden="false" customHeight="true" outlineLevel="0" collapsed="false">
      <c r="A26" s="21" t="str">
        <f aca="false">'Registro de beneficios'!A26</f>
        <v>B22</v>
      </c>
      <c r="B26" s="21" t="str">
        <f aca="false">IF('Registro de beneficios'!B26="","",'Registro de beneficios'!B26)</f>
        <v/>
      </c>
      <c r="C26" s="24"/>
      <c r="D26" s="24"/>
      <c r="E26" s="24"/>
      <c r="F26" s="24"/>
      <c r="G26" s="24"/>
      <c r="H26" s="24"/>
      <c r="I26" s="24"/>
      <c r="J26" s="24"/>
      <c r="K26" s="21" t="str">
        <f aca="false">IF($B26="","",COUNTIF(C26:J26,"Sí"))</f>
        <v/>
      </c>
      <c r="L26" s="21" t="str">
        <f aca="false">IF($B26="","",IF(COUNTA(C26:J26)&lt;8,"Test incompleto",IF(OR(C26="No",J26="No"),"Probable entregable disfrazado",IF(K26=8,"Beneficio sólido",IF(K26&gt;=6,"Ajustar antes de aprobar","Reescribir")))))</f>
        <v/>
      </c>
    </row>
    <row r="27" customFormat="false" ht="30" hidden="false" customHeight="true" outlineLevel="0" collapsed="false">
      <c r="A27" s="21" t="str">
        <f aca="false">'Registro de beneficios'!A27</f>
        <v>B23</v>
      </c>
      <c r="B27" s="21" t="str">
        <f aca="false">IF('Registro de beneficios'!B27="","",'Registro de beneficios'!B27)</f>
        <v/>
      </c>
      <c r="C27" s="24"/>
      <c r="D27" s="24"/>
      <c r="E27" s="24"/>
      <c r="F27" s="24"/>
      <c r="G27" s="24"/>
      <c r="H27" s="24"/>
      <c r="I27" s="24"/>
      <c r="J27" s="24"/>
      <c r="K27" s="21" t="str">
        <f aca="false">IF($B27="","",COUNTIF(C27:J27,"Sí"))</f>
        <v/>
      </c>
      <c r="L27" s="21" t="str">
        <f aca="false">IF($B27="","",IF(COUNTA(C27:J27)&lt;8,"Test incompleto",IF(OR(C27="No",J27="No"),"Probable entregable disfrazado",IF(K27=8,"Beneficio sólido",IF(K27&gt;=6,"Ajustar antes de aprobar","Reescribir")))))</f>
        <v/>
      </c>
    </row>
    <row r="28" customFormat="false" ht="30" hidden="false" customHeight="true" outlineLevel="0" collapsed="false">
      <c r="A28" s="21" t="str">
        <f aca="false">'Registro de beneficios'!A28</f>
        <v>B24</v>
      </c>
      <c r="B28" s="21" t="str">
        <f aca="false">IF('Registro de beneficios'!B28="","",'Registro de beneficios'!B28)</f>
        <v/>
      </c>
      <c r="C28" s="24"/>
      <c r="D28" s="24"/>
      <c r="E28" s="24"/>
      <c r="F28" s="24"/>
      <c r="G28" s="24"/>
      <c r="H28" s="24"/>
      <c r="I28" s="24"/>
      <c r="J28" s="24"/>
      <c r="K28" s="21" t="str">
        <f aca="false">IF($B28="","",COUNTIF(C28:J28,"Sí"))</f>
        <v/>
      </c>
      <c r="L28" s="21" t="str">
        <f aca="false">IF($B28="","",IF(COUNTA(C28:J28)&lt;8,"Test incompleto",IF(OR(C28="No",J28="No"),"Probable entregable disfrazado",IF(K28=8,"Beneficio sólido",IF(K28&gt;=6,"Ajustar antes de aprobar","Reescribir")))))</f>
        <v/>
      </c>
    </row>
    <row r="29" customFormat="false" ht="30" hidden="false" customHeight="true" outlineLevel="0" collapsed="false">
      <c r="A29" s="21" t="str">
        <f aca="false">'Registro de beneficios'!A29</f>
        <v>B25</v>
      </c>
      <c r="B29" s="21" t="str">
        <f aca="false">IF('Registro de beneficios'!B29="","",'Registro de beneficios'!B29)</f>
        <v/>
      </c>
      <c r="C29" s="24"/>
      <c r="D29" s="24"/>
      <c r="E29" s="24"/>
      <c r="F29" s="24"/>
      <c r="G29" s="24"/>
      <c r="H29" s="24"/>
      <c r="I29" s="24"/>
      <c r="J29" s="24"/>
      <c r="K29" s="21" t="str">
        <f aca="false">IF($B29="","",COUNTIF(C29:J29,"Sí"))</f>
        <v/>
      </c>
      <c r="L29" s="21" t="str">
        <f aca="false">IF($B29="","",IF(COUNTA(C29:J29)&lt;8,"Test incompleto",IF(OR(C29="No",J29="No"),"Probable entregable disfrazado",IF(K29=8,"Beneficio sólido",IF(K29&gt;=6,"Ajustar antes de aprobar","Reescribir")))))</f>
        <v/>
      </c>
    </row>
    <row r="30" customFormat="false" ht="30" hidden="false" customHeight="true" outlineLevel="0" collapsed="false">
      <c r="A30" s="21" t="str">
        <f aca="false">'Registro de beneficios'!A30</f>
        <v>B26</v>
      </c>
      <c r="B30" s="21" t="str">
        <f aca="false">IF('Registro de beneficios'!B30="","",'Registro de beneficios'!B30)</f>
        <v/>
      </c>
      <c r="C30" s="24"/>
      <c r="D30" s="24"/>
      <c r="E30" s="24"/>
      <c r="F30" s="24"/>
      <c r="G30" s="24"/>
      <c r="H30" s="24"/>
      <c r="I30" s="24"/>
      <c r="J30" s="24"/>
      <c r="K30" s="21" t="str">
        <f aca="false">IF($B30="","",COUNTIF(C30:J30,"Sí"))</f>
        <v/>
      </c>
      <c r="L30" s="21" t="str">
        <f aca="false">IF($B30="","",IF(COUNTA(C30:J30)&lt;8,"Test incompleto",IF(OR(C30="No",J30="No"),"Probable entregable disfrazado",IF(K30=8,"Beneficio sólido",IF(K30&gt;=6,"Ajustar antes de aprobar","Reescribir")))))</f>
        <v/>
      </c>
    </row>
    <row r="31" customFormat="false" ht="30" hidden="false" customHeight="true" outlineLevel="0" collapsed="false">
      <c r="A31" s="21" t="str">
        <f aca="false">'Registro de beneficios'!A31</f>
        <v>B27</v>
      </c>
      <c r="B31" s="21" t="str">
        <f aca="false">IF('Registro de beneficios'!B31="","",'Registro de beneficios'!B31)</f>
        <v/>
      </c>
      <c r="C31" s="24"/>
      <c r="D31" s="24"/>
      <c r="E31" s="24"/>
      <c r="F31" s="24"/>
      <c r="G31" s="24"/>
      <c r="H31" s="24"/>
      <c r="I31" s="24"/>
      <c r="J31" s="24"/>
      <c r="K31" s="21" t="str">
        <f aca="false">IF($B31="","",COUNTIF(C31:J31,"Sí"))</f>
        <v/>
      </c>
      <c r="L31" s="21" t="str">
        <f aca="false">IF($B31="","",IF(COUNTA(C31:J31)&lt;8,"Test incompleto",IF(OR(C31="No",J31="No"),"Probable entregable disfrazado",IF(K31=8,"Beneficio sólido",IF(K31&gt;=6,"Ajustar antes de aprobar","Reescribir")))))</f>
        <v/>
      </c>
    </row>
    <row r="32" customFormat="false" ht="30" hidden="false" customHeight="true" outlineLevel="0" collapsed="false">
      <c r="A32" s="21" t="str">
        <f aca="false">'Registro de beneficios'!A32</f>
        <v>B28</v>
      </c>
      <c r="B32" s="21" t="str">
        <f aca="false">IF('Registro de beneficios'!B32="","",'Registro de beneficios'!B32)</f>
        <v/>
      </c>
      <c r="C32" s="24"/>
      <c r="D32" s="24"/>
      <c r="E32" s="24"/>
      <c r="F32" s="24"/>
      <c r="G32" s="24"/>
      <c r="H32" s="24"/>
      <c r="I32" s="24"/>
      <c r="J32" s="24"/>
      <c r="K32" s="21" t="str">
        <f aca="false">IF($B32="","",COUNTIF(C32:J32,"Sí"))</f>
        <v/>
      </c>
      <c r="L32" s="21" t="str">
        <f aca="false">IF($B32="","",IF(COUNTA(C32:J32)&lt;8,"Test incompleto",IF(OR(C32="No",J32="No"),"Probable entregable disfrazado",IF(K32=8,"Beneficio sólido",IF(K32&gt;=6,"Ajustar antes de aprobar","Reescribir")))))</f>
        <v/>
      </c>
    </row>
    <row r="33" customFormat="false" ht="30" hidden="false" customHeight="true" outlineLevel="0" collapsed="false">
      <c r="A33" s="21" t="str">
        <f aca="false">'Registro de beneficios'!A33</f>
        <v>B29</v>
      </c>
      <c r="B33" s="21" t="str">
        <f aca="false">IF('Registro de beneficios'!B33="","",'Registro de beneficios'!B33)</f>
        <v/>
      </c>
      <c r="C33" s="24"/>
      <c r="D33" s="24"/>
      <c r="E33" s="24"/>
      <c r="F33" s="24"/>
      <c r="G33" s="24"/>
      <c r="H33" s="24"/>
      <c r="I33" s="24"/>
      <c r="J33" s="24"/>
      <c r="K33" s="21" t="str">
        <f aca="false">IF($B33="","",COUNTIF(C33:J33,"Sí"))</f>
        <v/>
      </c>
      <c r="L33" s="21" t="str">
        <f aca="false">IF($B33="","",IF(COUNTA(C33:J33)&lt;8,"Test incompleto",IF(OR(C33="No",J33="No"),"Probable entregable disfrazado",IF(K33=8,"Beneficio sólido",IF(K33&gt;=6,"Ajustar antes de aprobar","Reescribir")))))</f>
        <v/>
      </c>
    </row>
    <row r="34" customFormat="false" ht="30" hidden="false" customHeight="true" outlineLevel="0" collapsed="false">
      <c r="A34" s="21" t="str">
        <f aca="false">'Registro de beneficios'!A34</f>
        <v>B30</v>
      </c>
      <c r="B34" s="21" t="str">
        <f aca="false">IF('Registro de beneficios'!B34="","",'Registro de beneficios'!B34)</f>
        <v/>
      </c>
      <c r="C34" s="24"/>
      <c r="D34" s="24"/>
      <c r="E34" s="24"/>
      <c r="F34" s="24"/>
      <c r="G34" s="24"/>
      <c r="H34" s="24"/>
      <c r="I34" s="24"/>
      <c r="J34" s="24"/>
      <c r="K34" s="21" t="str">
        <f aca="false">IF($B34="","",COUNTIF(C34:J34,"Sí"))</f>
        <v/>
      </c>
      <c r="L34" s="21" t="str">
        <f aca="false">IF($B34="","",IF(COUNTA(C34:J34)&lt;8,"Test incompleto",IF(OR(C34="No",J34="No"),"Probable entregable disfrazado",IF(K34=8,"Beneficio sólido",IF(K34&gt;=6,"Ajustar antes de aprobar","Reescribir")))))</f>
        <v/>
      </c>
    </row>
    <row r="36" customFormat="false" ht="15" hidden="false" customHeight="false" outlineLevel="0" collapsed="false">
      <c r="A36" s="3" t="s">
        <v>113</v>
      </c>
    </row>
  </sheetData>
  <conditionalFormatting sqref="L5:L34">
    <cfRule type="cellIs" priority="2" operator="equal" aboveAverage="0" equalAverage="0" bottom="0" percent="0" rank="0" text="" dxfId="2">
      <formula>"Beneficio sólido"</formula>
    </cfRule>
    <cfRule type="cellIs" priority="3" operator="equal" aboveAverage="0" equalAverage="0" bottom="0" percent="0" rank="0" text="" dxfId="3">
      <formula>"Ajustar antes de aprobar"</formula>
    </cfRule>
    <cfRule type="cellIs" priority="4" operator="equal" aboveAverage="0" equalAverage="0" bottom="0" percent="0" rank="0" text="" dxfId="0">
      <formula>"Reescribir"</formula>
    </cfRule>
    <cfRule type="cellIs" priority="5" operator="equal" aboveAverage="0" equalAverage="0" bottom="0" percent="0" rank="0" text="" dxfId="0">
      <formula>"Probable entregable disfrazado"</formula>
    </cfRule>
  </conditionalFormatting>
  <dataValidations count="1">
    <dataValidation allowBlank="true" error="Elige una opción de la lista" errorStyle="stop" errorTitle="Valor no válido" operator="between" showDropDown="false" showErrorMessage="false" showInputMessage="false" sqref="C5:J34" type="list">
      <formula1>Listas!$D$2:$D$3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3A12"/>
    <pageSetUpPr fitToPage="tru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4" min="2" style="0" width="13"/>
    <col collapsed="false" customWidth="true" hidden="false" outlineLevel="0" max="6" min="5" style="0" width="12"/>
    <col collapsed="false" customWidth="true" hidden="false" outlineLevel="0" max="7" min="7" style="0" width="40"/>
  </cols>
  <sheetData>
    <row r="1" customFormat="false" ht="27.75" hidden="false" customHeight="true" outlineLevel="0" collapsed="false">
      <c r="A1" s="15" t="s">
        <v>114</v>
      </c>
    </row>
    <row r="2" customFormat="false" ht="15" hidden="false" customHeight="false" outlineLevel="0" collapsed="false">
      <c r="A2" s="3" t="s">
        <v>115</v>
      </c>
    </row>
    <row r="4" customFormat="false" ht="15" hidden="false" customHeight="false" outlineLevel="0" collapsed="false">
      <c r="A4" s="4" t="s">
        <v>116</v>
      </c>
      <c r="B4" s="25" t="s">
        <v>117</v>
      </c>
      <c r="C4" s="26" t="n">
        <f aca="false">IFERROR(INDEX('Registro de beneficios'!$B:$B,MATCH($B$4,'Registro de beneficios'!$A:$A,0)),"")</f>
        <v>0</v>
      </c>
      <c r="D4" s="26"/>
      <c r="E4" s="26"/>
      <c r="F4" s="26"/>
      <c r="G4" s="26"/>
      <c r="H4" s="26"/>
    </row>
    <row r="5" customFormat="false" ht="15" hidden="false" customHeight="false" outlineLevel="0" collapsed="false">
      <c r="A5" s="4" t="s">
        <v>118</v>
      </c>
      <c r="B5" s="27" t="n">
        <f aca="false">IFERROR(INDEX('Registro de beneficios'!$L:$L,MATCH($B$4,'Registro de beneficios'!$A:$A,0)),"")</f>
        <v>0</v>
      </c>
      <c r="C5" s="4" t="s">
        <v>119</v>
      </c>
      <c r="D5" s="27" t="n">
        <f aca="false">IFERROR(INDEX('Registro de beneficios'!$O:$O,MATCH($B$4,'Registro de beneficios'!$A:$A,0)),"")</f>
        <v>0</v>
      </c>
      <c r="E5" s="4" t="s">
        <v>120</v>
      </c>
      <c r="F5" s="27" t="n">
        <f aca="false">IFERROR(INDEX('Registro de beneficios'!$J:$J,MATCH($B$4,'Registro de beneficios'!$A:$A,0)),"")</f>
        <v>0</v>
      </c>
    </row>
    <row r="7" customFormat="false" ht="42" hidden="false" customHeight="true" outlineLevel="0" collapsed="false">
      <c r="A7" s="17" t="s">
        <v>121</v>
      </c>
      <c r="B7" s="17" t="s">
        <v>122</v>
      </c>
      <c r="C7" s="17" t="s">
        <v>123</v>
      </c>
      <c r="D7" s="17" t="s">
        <v>124</v>
      </c>
      <c r="E7" s="18" t="s">
        <v>125</v>
      </c>
      <c r="F7" s="18" t="s">
        <v>126</v>
      </c>
      <c r="G7" s="17" t="s">
        <v>127</v>
      </c>
    </row>
    <row r="8" customFormat="false" ht="15" hidden="false" customHeight="false" outlineLevel="0" collapsed="false">
      <c r="A8" s="25" t="s">
        <v>128</v>
      </c>
      <c r="B8" s="28"/>
      <c r="C8" s="25"/>
      <c r="D8" s="25"/>
      <c r="E8" s="27" t="str">
        <f aca="false">IF(OR(C8="",D8=""),"",D8-C8)</f>
        <v/>
      </c>
      <c r="F8" s="29" t="str">
        <f aca="false">IF(OR(D8="",$B$5="",$D$5="",$B$5=$D$5),"",(D8-$B$5)/($D$5-$B$5))</f>
        <v/>
      </c>
      <c r="G8" s="25"/>
    </row>
    <row r="9" customFormat="false" ht="15" hidden="false" customHeight="false" outlineLevel="0" collapsed="false">
      <c r="A9" s="25" t="s">
        <v>129</v>
      </c>
      <c r="B9" s="28"/>
      <c r="C9" s="25"/>
      <c r="D9" s="25"/>
      <c r="E9" s="27" t="str">
        <f aca="false">IF(OR(C9="",D9=""),"",D9-C9)</f>
        <v/>
      </c>
      <c r="F9" s="29" t="str">
        <f aca="false">IF(OR(D9="",$B$5="",$D$5="",$B$5=$D$5),"",(D9-$B$5)/($D$5-$B$5))</f>
        <v/>
      </c>
      <c r="G9" s="25"/>
    </row>
    <row r="10" customFormat="false" ht="15" hidden="false" customHeight="false" outlineLevel="0" collapsed="false">
      <c r="A10" s="25" t="s">
        <v>130</v>
      </c>
      <c r="B10" s="28"/>
      <c r="C10" s="25"/>
      <c r="D10" s="25"/>
      <c r="E10" s="27" t="str">
        <f aca="false">IF(OR(C10="",D10=""),"",D10-C10)</f>
        <v/>
      </c>
      <c r="F10" s="29" t="str">
        <f aca="false">IF(OR(D10="",$B$5="",$D$5="",$B$5=$D$5),"",(D10-$B$5)/($D$5-$B$5))</f>
        <v/>
      </c>
      <c r="G10" s="25"/>
    </row>
    <row r="11" customFormat="false" ht="15" hidden="false" customHeight="false" outlineLevel="0" collapsed="false">
      <c r="A11" s="25" t="s">
        <v>131</v>
      </c>
      <c r="B11" s="28"/>
      <c r="C11" s="25"/>
      <c r="D11" s="25"/>
      <c r="E11" s="27" t="str">
        <f aca="false">IF(OR(C11="",D11=""),"",D11-C11)</f>
        <v/>
      </c>
      <c r="F11" s="29" t="str">
        <f aca="false">IF(OR(D11="",$B$5="",$D$5="",$B$5=$D$5),"",(D11-$B$5)/($D$5-$B$5))</f>
        <v/>
      </c>
      <c r="G11" s="25"/>
    </row>
    <row r="12" customFormat="false" ht="15" hidden="false" customHeight="false" outlineLevel="0" collapsed="false">
      <c r="A12" s="25" t="s">
        <v>132</v>
      </c>
      <c r="B12" s="28"/>
      <c r="C12" s="25"/>
      <c r="D12" s="25"/>
      <c r="E12" s="27" t="str">
        <f aca="false">IF(OR(C12="",D12=""),"",D12-C12)</f>
        <v/>
      </c>
      <c r="F12" s="29" t="str">
        <f aca="false">IF(OR(D12="",$B$5="",$D$5="",$B$5=$D$5),"",(D12-$B$5)/($D$5-$B$5))</f>
        <v/>
      </c>
      <c r="G12" s="25"/>
    </row>
    <row r="13" customFormat="false" ht="15" hidden="false" customHeight="false" outlineLevel="0" collapsed="false">
      <c r="A13" s="25" t="s">
        <v>133</v>
      </c>
      <c r="B13" s="28"/>
      <c r="C13" s="25"/>
      <c r="D13" s="25"/>
      <c r="E13" s="27" t="str">
        <f aca="false">IF(OR(C13="",D13=""),"",D13-C13)</f>
        <v/>
      </c>
      <c r="F13" s="29" t="str">
        <f aca="false">IF(OR(D13="",$B$5="",$D$5="",$B$5=$D$5),"",(D13-$B$5)/($D$5-$B$5))</f>
        <v/>
      </c>
      <c r="G13" s="25"/>
    </row>
    <row r="14" customFormat="false" ht="15" hidden="false" customHeight="false" outlineLevel="0" collapsed="false">
      <c r="A14" s="25" t="s">
        <v>134</v>
      </c>
      <c r="B14" s="28"/>
      <c r="C14" s="25"/>
      <c r="D14" s="25"/>
      <c r="E14" s="27" t="str">
        <f aca="false">IF(OR(C14="",D14=""),"",D14-C14)</f>
        <v/>
      </c>
      <c r="F14" s="29" t="str">
        <f aca="false">IF(OR(D14="",$B$5="",$D$5="",$B$5=$D$5),"",(D14-$B$5)/($D$5-$B$5))</f>
        <v/>
      </c>
      <c r="G14" s="25"/>
    </row>
    <row r="15" customFormat="false" ht="15" hidden="false" customHeight="false" outlineLevel="0" collapsed="false">
      <c r="A15" s="25" t="s">
        <v>135</v>
      </c>
      <c r="B15" s="28"/>
      <c r="C15" s="25"/>
      <c r="D15" s="25"/>
      <c r="E15" s="27" t="str">
        <f aca="false">IF(OR(C15="",D15=""),"",D15-C15)</f>
        <v/>
      </c>
      <c r="F15" s="29" t="str">
        <f aca="false">IF(OR(D15="",$B$5="",$D$5="",$B$5=$D$5),"",(D15-$B$5)/($D$5-$B$5))</f>
        <v/>
      </c>
      <c r="G15" s="25"/>
    </row>
    <row r="16" customFormat="false" ht="15" hidden="false" customHeight="false" outlineLevel="0" collapsed="false">
      <c r="A16" s="25" t="s">
        <v>136</v>
      </c>
      <c r="B16" s="28"/>
      <c r="C16" s="25"/>
      <c r="D16" s="25"/>
      <c r="E16" s="27" t="str">
        <f aca="false">IF(OR(C16="",D16=""),"",D16-C16)</f>
        <v/>
      </c>
      <c r="F16" s="29" t="str">
        <f aca="false">IF(OR(D16="",$B$5="",$D$5="",$B$5=$D$5),"",(D16-$B$5)/($D$5-$B$5))</f>
        <v/>
      </c>
      <c r="G16" s="25"/>
    </row>
    <row r="17" customFormat="false" ht="15" hidden="false" customHeight="false" outlineLevel="0" collapsed="false">
      <c r="A17" s="25" t="s">
        <v>137</v>
      </c>
      <c r="B17" s="28"/>
      <c r="C17" s="25"/>
      <c r="D17" s="25"/>
      <c r="E17" s="27" t="str">
        <f aca="false">IF(OR(C17="",D17=""),"",D17-C17)</f>
        <v/>
      </c>
      <c r="F17" s="29" t="str">
        <f aca="false">IF(OR(D17="",$B$5="",$D$5="",$B$5=$D$5),"",(D17-$B$5)/($D$5-$B$5))</f>
        <v/>
      </c>
      <c r="G17" s="25"/>
    </row>
    <row r="18" customFormat="false" ht="15" hidden="false" customHeight="false" outlineLevel="0" collapsed="false">
      <c r="A18" s="25" t="s">
        <v>138</v>
      </c>
      <c r="B18" s="28"/>
      <c r="C18" s="25"/>
      <c r="D18" s="25"/>
      <c r="E18" s="27" t="str">
        <f aca="false">IF(OR(C18="",D18=""),"",D18-C18)</f>
        <v/>
      </c>
      <c r="F18" s="29" t="str">
        <f aca="false">IF(OR(D18="",$B$5="",$D$5="",$B$5=$D$5),"",(D18-$B$5)/($D$5-$B$5))</f>
        <v/>
      </c>
      <c r="G18" s="25"/>
    </row>
    <row r="19" customFormat="false" ht="15" hidden="false" customHeight="false" outlineLevel="0" collapsed="false">
      <c r="A19" s="25" t="s">
        <v>139</v>
      </c>
      <c r="B19" s="28"/>
      <c r="C19" s="25"/>
      <c r="D19" s="25"/>
      <c r="E19" s="27" t="str">
        <f aca="false">IF(OR(C19="",D19=""),"",D19-C19)</f>
        <v/>
      </c>
      <c r="F19" s="29" t="str">
        <f aca="false">IF(OR(D19="",$B$5="",$D$5="",$B$5=$D$5),"",(D19-$B$5)/($D$5-$B$5))</f>
        <v/>
      </c>
      <c r="G19" s="25"/>
    </row>
  </sheetData>
  <mergeCells count="1">
    <mergeCell ref="C4:H4"/>
  </mergeCells>
  <dataValidations count="1">
    <dataValidation allowBlank="true" error="Elige una opción de la lista" errorStyle="stop" errorTitle="Valor no válido" operator="between" showDropDown="false" showErrorMessage="false" showInputMessage="false" sqref="B4" type="list">
      <formula1>'Registro de beneficios'!$A$5:$A$34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11F"/>
    <pageSetUpPr fitToPage="true"/>
  </sheetPr>
  <dimension ref="A1:A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1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24"/>
    <col collapsed="false" customWidth="true" hidden="false" outlineLevel="0" max="8" min="8" style="0" width="20"/>
    <col collapsed="false" customWidth="true" hidden="false" outlineLevel="0" max="9" min="9" style="0" width="22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8"/>
    <col collapsed="false" customWidth="true" hidden="false" outlineLevel="0" max="15" min="15" style="0" width="9"/>
    <col collapsed="false" customWidth="true" hidden="false" outlineLevel="0" max="16" min="16" style="0" width="11"/>
    <col collapsed="false" customWidth="true" hidden="false" outlineLevel="0" max="17" min="17" style="0" width="22"/>
    <col collapsed="false" customWidth="true" hidden="false" outlineLevel="0" max="18" min="18" style="0" width="11"/>
    <col collapsed="false" customWidth="true" hidden="false" outlineLevel="0" max="20" min="19" style="0" width="22"/>
    <col collapsed="false" customWidth="true" hidden="false" outlineLevel="0" max="21" min="21" style="0" width="24"/>
    <col collapsed="false" customWidth="true" hidden="false" outlineLevel="0" max="22" min="22" style="0" width="10"/>
    <col collapsed="false" customWidth="true" hidden="false" outlineLevel="0" max="23" min="23" style="0" width="20"/>
    <col collapsed="false" customWidth="true" hidden="false" outlineLevel="0" max="24" min="24" style="0" width="18"/>
    <col collapsed="false" customWidth="true" hidden="false" outlineLevel="0" max="25" min="25" style="0" width="11"/>
    <col collapsed="false" customWidth="true" hidden="false" outlineLevel="0" max="26" min="26" style="0" width="9"/>
    <col collapsed="false" customWidth="true" hidden="false" outlineLevel="0" max="29" min="27" style="0" width="11"/>
    <col collapsed="false" customWidth="true" hidden="false" outlineLevel="0" max="30" min="30" style="0" width="10"/>
    <col collapsed="false" customWidth="true" hidden="false" outlineLevel="0" max="31" min="31" style="0" width="13"/>
    <col collapsed="false" customWidth="true" hidden="false" outlineLevel="0" max="32" min="32" style="0" width="18"/>
  </cols>
  <sheetData>
    <row r="1" customFormat="false" ht="27.75" hidden="false" customHeight="true" outlineLevel="0" collapsed="false">
      <c r="A1" s="15" t="s">
        <v>140</v>
      </c>
    </row>
    <row r="2" customFormat="false" ht="15" hidden="false" customHeight="false" outlineLevel="0" collapsed="false">
      <c r="A2" s="3" t="s">
        <v>141</v>
      </c>
    </row>
    <row r="3" customFormat="false" ht="15" hidden="false" customHeight="false" outlineLevel="0" collapsed="false">
      <c r="A3" s="30" t="s">
        <v>142</v>
      </c>
      <c r="B3" s="30"/>
      <c r="C3" s="30"/>
      <c r="D3" s="30"/>
      <c r="E3" s="30"/>
      <c r="F3" s="30" t="s">
        <v>143</v>
      </c>
      <c r="G3" s="30"/>
      <c r="H3" s="30"/>
      <c r="I3" s="30"/>
      <c r="J3" s="30"/>
      <c r="K3" s="30"/>
      <c r="L3" s="30"/>
      <c r="M3" s="30"/>
      <c r="N3" s="30"/>
    </row>
    <row r="4" customFormat="false" ht="42" hidden="false" customHeight="true" outlineLevel="0" collapsed="false">
      <c r="A4" s="17" t="s">
        <v>102</v>
      </c>
      <c r="B4" s="17" t="s">
        <v>144</v>
      </c>
      <c r="C4" s="17" t="s">
        <v>78</v>
      </c>
      <c r="D4" s="17" t="s">
        <v>145</v>
      </c>
      <c r="E4" s="17" t="s">
        <v>146</v>
      </c>
      <c r="F4" s="17" t="s">
        <v>147</v>
      </c>
      <c r="G4" s="17" t="s">
        <v>148</v>
      </c>
      <c r="H4" s="17" t="s">
        <v>149</v>
      </c>
      <c r="I4" s="17" t="s">
        <v>150</v>
      </c>
      <c r="J4" s="17" t="s">
        <v>151</v>
      </c>
      <c r="K4" s="17" t="s">
        <v>79</v>
      </c>
      <c r="L4" s="17" t="s">
        <v>152</v>
      </c>
      <c r="M4" s="17" t="s">
        <v>153</v>
      </c>
      <c r="N4" s="17" t="s">
        <v>154</v>
      </c>
      <c r="O4" s="17" t="s">
        <v>155</v>
      </c>
      <c r="P4" s="17" t="s">
        <v>156</v>
      </c>
      <c r="Q4" s="17" t="s">
        <v>157</v>
      </c>
      <c r="R4" s="17" t="s">
        <v>158</v>
      </c>
      <c r="S4" s="17" t="s">
        <v>159</v>
      </c>
      <c r="T4" s="17" t="s">
        <v>160</v>
      </c>
      <c r="U4" s="17" t="s">
        <v>161</v>
      </c>
      <c r="V4" s="17" t="s">
        <v>162</v>
      </c>
      <c r="W4" s="17" t="s">
        <v>163</v>
      </c>
      <c r="X4" s="17" t="s">
        <v>164</v>
      </c>
      <c r="Y4" s="17" t="s">
        <v>165</v>
      </c>
      <c r="Z4" s="17" t="s">
        <v>166</v>
      </c>
      <c r="AA4" s="17" t="s">
        <v>167</v>
      </c>
      <c r="AB4" s="18" t="s">
        <v>168</v>
      </c>
      <c r="AC4" s="18" t="s">
        <v>169</v>
      </c>
      <c r="AD4" s="18" t="s">
        <v>170</v>
      </c>
      <c r="AE4" s="18" t="s">
        <v>171</v>
      </c>
      <c r="AF4" s="18" t="s">
        <v>172</v>
      </c>
    </row>
    <row r="5" customFormat="false" ht="48" hidden="false" customHeight="true" outlineLevel="0" collapsed="false">
      <c r="A5" s="20" t="s">
        <v>117</v>
      </c>
      <c r="B5" s="20" t="s">
        <v>173</v>
      </c>
      <c r="C5" s="20" t="s">
        <v>94</v>
      </c>
      <c r="D5" s="20" t="s">
        <v>82</v>
      </c>
      <c r="E5" s="20" t="s">
        <v>174</v>
      </c>
      <c r="F5" s="20" t="s">
        <v>175</v>
      </c>
      <c r="G5" s="20" t="s">
        <v>176</v>
      </c>
      <c r="H5" s="20" t="s">
        <v>177</v>
      </c>
      <c r="I5" s="20" t="s">
        <v>178</v>
      </c>
      <c r="J5" s="20" t="s">
        <v>179</v>
      </c>
      <c r="K5" s="20" t="s">
        <v>88</v>
      </c>
      <c r="L5" s="20" t="n">
        <v>14</v>
      </c>
      <c r="M5" s="31" t="n">
        <v>45611</v>
      </c>
      <c r="N5" s="20" t="s">
        <v>180</v>
      </c>
      <c r="O5" s="20" t="n">
        <v>0</v>
      </c>
      <c r="P5" s="31" t="n">
        <v>45930</v>
      </c>
      <c r="Q5" s="20" t="s">
        <v>181</v>
      </c>
      <c r="R5" s="20" t="s">
        <v>85</v>
      </c>
      <c r="S5" s="20" t="s">
        <v>182</v>
      </c>
      <c r="T5" s="20" t="s">
        <v>183</v>
      </c>
      <c r="U5" s="20" t="s">
        <v>184</v>
      </c>
      <c r="V5" s="32" t="n">
        <v>0.7</v>
      </c>
      <c r="W5" s="20" t="s">
        <v>185</v>
      </c>
      <c r="X5" s="20" t="s">
        <v>186</v>
      </c>
      <c r="Y5" s="31" t="n">
        <v>46112</v>
      </c>
      <c r="Z5" s="20"/>
      <c r="AA5" s="31"/>
      <c r="AB5" s="33" t="n">
        <f aca="false">IF($B5="","",COUNTA(B5:Z5)/25)</f>
        <v>0.96</v>
      </c>
      <c r="AC5" s="33" t="str">
        <f aca="false">IF(OR($M5="",$P5="",$AA5=""),"",MIN(1,MAX(0,($AA5-$M5)/($P5-$M5))))</f>
        <v/>
      </c>
      <c r="AD5" s="33" t="str">
        <f aca="false">IF(OR($L5="",$O5="",$Z5="",$O5=$L5),"",($Z5-$L5)/($O5-$L5))</f>
        <v/>
      </c>
      <c r="AE5" s="21" t="str">
        <f aca="false">IF($B5="","",IF($AD5="","Sin medir",IF($AD5&gt;=1,"Meta lograda",IF($AD5&gt;=$AC5-0.1,"En línea",IF($AD5&gt;=$AC5-0.25,"Atención","Desviado")))))</f>
        <v>Sin medir</v>
      </c>
      <c r="AF5" s="21" t="s">
        <v>187</v>
      </c>
    </row>
    <row r="6" customFormat="false" ht="48" hidden="false" customHeight="true" outlineLevel="0" collapsed="false">
      <c r="A6" s="20" t="s">
        <v>188</v>
      </c>
      <c r="B6" s="20" t="s">
        <v>189</v>
      </c>
      <c r="C6" s="20" t="s">
        <v>87</v>
      </c>
      <c r="D6" s="20" t="s">
        <v>82</v>
      </c>
      <c r="E6" s="20" t="s">
        <v>174</v>
      </c>
      <c r="F6" s="20" t="s">
        <v>190</v>
      </c>
      <c r="G6" s="20" t="s">
        <v>191</v>
      </c>
      <c r="H6" s="20" t="s">
        <v>192</v>
      </c>
      <c r="I6" s="20" t="s">
        <v>193</v>
      </c>
      <c r="J6" s="20" t="s">
        <v>194</v>
      </c>
      <c r="K6" s="20" t="s">
        <v>88</v>
      </c>
      <c r="L6" s="20"/>
      <c r="M6" s="31"/>
      <c r="N6" s="20" t="s">
        <v>195</v>
      </c>
      <c r="O6" s="20"/>
      <c r="P6" s="31" t="n">
        <v>46022</v>
      </c>
      <c r="Q6" s="20" t="s">
        <v>196</v>
      </c>
      <c r="R6" s="20" t="s">
        <v>93</v>
      </c>
      <c r="S6" s="20" t="s">
        <v>197</v>
      </c>
      <c r="T6" s="20" t="s">
        <v>198</v>
      </c>
      <c r="U6" s="20" t="s">
        <v>199</v>
      </c>
      <c r="V6" s="32" t="n">
        <v>0.6</v>
      </c>
      <c r="W6" s="20"/>
      <c r="X6" s="20" t="s">
        <v>186</v>
      </c>
      <c r="Y6" s="31" t="n">
        <v>46112</v>
      </c>
      <c r="Z6" s="20"/>
      <c r="AA6" s="31"/>
      <c r="AB6" s="33" t="n">
        <f aca="false">IF($B6="","",COUNTA(B6:Z6)/25)</f>
        <v>0.8</v>
      </c>
      <c r="AC6" s="33" t="str">
        <f aca="false">IF(OR($M6="",$P6="",$AA6=""),"",MIN(1,MAX(0,($AA6-$M6)/($P6-$M6))))</f>
        <v/>
      </c>
      <c r="AD6" s="33" t="str">
        <f aca="false">IF(OR($L6="",$O6="",$Z6="",$O6=$L6),"",($Z6-$L6)/($O6-$L6))</f>
        <v/>
      </c>
      <c r="AE6" s="21" t="str">
        <f aca="false">IF($B6="","",IF($AD6="","Sin medir",IF($AD6&gt;=1,"Meta lograda",IF($AD6&gt;=$AC6-0.1,"En línea",IF($AD6&gt;=$AC6-0.25,"Atención","Desviado")))))</f>
        <v>Sin medir</v>
      </c>
      <c r="AF6" s="21" t="s">
        <v>200</v>
      </c>
    </row>
    <row r="7" customFormat="false" ht="48" hidden="false" customHeight="true" outlineLevel="0" collapsed="false">
      <c r="A7" s="20" t="s">
        <v>201</v>
      </c>
      <c r="B7" s="20" t="s">
        <v>202</v>
      </c>
      <c r="C7" s="20" t="s">
        <v>83</v>
      </c>
      <c r="D7" s="20" t="s">
        <v>82</v>
      </c>
      <c r="E7" s="20" t="s">
        <v>203</v>
      </c>
      <c r="F7" s="20" t="s">
        <v>204</v>
      </c>
      <c r="G7" s="20" t="s">
        <v>205</v>
      </c>
      <c r="H7" s="20" t="s">
        <v>206</v>
      </c>
      <c r="I7" s="20" t="s">
        <v>207</v>
      </c>
      <c r="J7" s="20" t="s">
        <v>208</v>
      </c>
      <c r="K7" s="20" t="s">
        <v>88</v>
      </c>
      <c r="L7" s="20"/>
      <c r="M7" s="31"/>
      <c r="N7" s="20" t="s">
        <v>209</v>
      </c>
      <c r="O7" s="20" t="n">
        <v>0</v>
      </c>
      <c r="P7" s="31" t="n">
        <v>46022</v>
      </c>
      <c r="Q7" s="20" t="s">
        <v>210</v>
      </c>
      <c r="R7" s="20" t="s">
        <v>95</v>
      </c>
      <c r="S7" s="20" t="s">
        <v>211</v>
      </c>
      <c r="T7" s="20" t="s">
        <v>212</v>
      </c>
      <c r="U7" s="20" t="s">
        <v>213</v>
      </c>
      <c r="V7" s="32" t="n">
        <v>0.5</v>
      </c>
      <c r="W7" s="20"/>
      <c r="X7" s="20" t="s">
        <v>214</v>
      </c>
      <c r="Y7" s="31" t="n">
        <v>46203</v>
      </c>
      <c r="Z7" s="20"/>
      <c r="AA7" s="31"/>
      <c r="AB7" s="33" t="n">
        <f aca="false">IF($B7="","",COUNTA(B7:Z7)/25)</f>
        <v>0.84</v>
      </c>
      <c r="AC7" s="33" t="str">
        <f aca="false">IF(OR($M7="",$P7="",$AA7=""),"",MIN(1,MAX(0,($AA7-$M7)/($P7-$M7))))</f>
        <v/>
      </c>
      <c r="AD7" s="33" t="str">
        <f aca="false">IF(OR($L7="",$O7="",$Z7="",$O7=$L7),"",($Z7-$L7)/($O7-$L7))</f>
        <v/>
      </c>
      <c r="AE7" s="21" t="str">
        <f aca="false">IF($B7="","",IF($AD7="","Sin medir",IF($AD7&gt;=1,"Meta lograda",IF($AD7&gt;=$AC7-0.1,"En línea",IF($AD7&gt;=$AC7-0.25,"Atención","Desviado")))))</f>
        <v>Sin medir</v>
      </c>
      <c r="AF7" s="21" t="s">
        <v>200</v>
      </c>
    </row>
    <row r="8" customFormat="false" ht="48" hidden="false" customHeight="true" outlineLevel="0" collapsed="false">
      <c r="A8" s="20" t="s">
        <v>215</v>
      </c>
      <c r="B8" s="20" t="s">
        <v>216</v>
      </c>
      <c r="C8" s="20" t="s">
        <v>87</v>
      </c>
      <c r="D8" s="20" t="s">
        <v>82</v>
      </c>
      <c r="E8" s="20" t="s">
        <v>217</v>
      </c>
      <c r="F8" s="20" t="s">
        <v>218</v>
      </c>
      <c r="G8" s="20" t="s">
        <v>219</v>
      </c>
      <c r="H8" s="20" t="s">
        <v>220</v>
      </c>
      <c r="I8" s="20" t="s">
        <v>221</v>
      </c>
      <c r="J8" s="20" t="s">
        <v>222</v>
      </c>
      <c r="K8" s="20" t="s">
        <v>88</v>
      </c>
      <c r="L8" s="20" t="n">
        <v>12</v>
      </c>
      <c r="M8" s="31" t="n">
        <v>46053</v>
      </c>
      <c r="N8" s="20" t="s">
        <v>223</v>
      </c>
      <c r="O8" s="20" t="n">
        <v>4</v>
      </c>
      <c r="P8" s="31" t="n">
        <v>46387</v>
      </c>
      <c r="Q8" s="20" t="s">
        <v>224</v>
      </c>
      <c r="R8" s="20" t="s">
        <v>93</v>
      </c>
      <c r="S8" s="20" t="s">
        <v>225</v>
      </c>
      <c r="T8" s="20" t="s">
        <v>226</v>
      </c>
      <c r="U8" s="20" t="s">
        <v>227</v>
      </c>
      <c r="V8" s="32" t="n">
        <v>0.8</v>
      </c>
      <c r="W8" s="20" t="s">
        <v>228</v>
      </c>
      <c r="X8" s="20" t="s">
        <v>229</v>
      </c>
      <c r="Y8" s="31" t="n">
        <v>46477</v>
      </c>
      <c r="Z8" s="20" t="n">
        <v>8</v>
      </c>
      <c r="AA8" s="31" t="n">
        <v>46295</v>
      </c>
      <c r="AB8" s="33" t="n">
        <f aca="false">IF($B8="","",COUNTA(B8:Z8)/25)</f>
        <v>1</v>
      </c>
      <c r="AC8" s="33" t="n">
        <f aca="false">IF(OR($M8="",$P8="",$AA8=""),"",MIN(1,MAX(0,($AA8-$M8)/($P8-$M8))))</f>
        <v>0.724550898203593</v>
      </c>
      <c r="AD8" s="33" t="n">
        <f aca="false">IF(OR($L8="",$O8="",$Z8="",$O8=$L8),"",($Z8-$L8)/($O8-$L8))</f>
        <v>0.5</v>
      </c>
      <c r="AE8" s="21" t="str">
        <f aca="false">IF($B8="","",IF($AD8="","Sin medir",IF($AD8&gt;=1,"Meta lograda",IF($AD8&gt;=$AC8-0.1,"En línea",IF($AD8&gt;=$AC8-0.25,"Atención","Desviado")))))</f>
        <v>Atención</v>
      </c>
      <c r="AF8" s="21" t="s">
        <v>187</v>
      </c>
    </row>
    <row r="10" customFormat="false" ht="15" hidden="false" customHeight="false" outlineLevel="0" collapsed="false">
      <c r="A10" s="3" t="s">
        <v>230</v>
      </c>
    </row>
    <row r="12" customFormat="false" ht="15" hidden="false" customHeight="false" outlineLevel="0" collapsed="false">
      <c r="A12" s="4" t="s">
        <v>231</v>
      </c>
    </row>
    <row r="13" customFormat="false" ht="32.8" hidden="false" customHeight="false" outlineLevel="0" collapsed="false">
      <c r="A13" s="17" t="s">
        <v>102</v>
      </c>
      <c r="B13" s="17" t="s">
        <v>232</v>
      </c>
      <c r="C13" s="17" t="s">
        <v>233</v>
      </c>
      <c r="D13" s="17" t="s">
        <v>46</v>
      </c>
      <c r="E13" s="17" t="s">
        <v>234</v>
      </c>
    </row>
    <row r="14" customFormat="false" ht="36" hidden="false" customHeight="true" outlineLevel="0" collapsed="false">
      <c r="A14" s="34" t="s">
        <v>47</v>
      </c>
      <c r="B14" s="34" t="s">
        <v>235</v>
      </c>
      <c r="C14" s="34" t="s">
        <v>236</v>
      </c>
      <c r="D14" s="34" t="s">
        <v>237</v>
      </c>
      <c r="E14" s="34" t="s">
        <v>238</v>
      </c>
    </row>
    <row r="15" customFormat="false" ht="36" hidden="false" customHeight="true" outlineLevel="0" collapsed="false">
      <c r="A15" s="34" t="s">
        <v>48</v>
      </c>
      <c r="B15" s="34" t="s">
        <v>239</v>
      </c>
      <c r="C15" s="34" t="s">
        <v>240</v>
      </c>
      <c r="D15" s="34" t="s">
        <v>237</v>
      </c>
      <c r="E15" s="34" t="s">
        <v>241</v>
      </c>
    </row>
    <row r="16" customFormat="false" ht="36" hidden="false" customHeight="true" outlineLevel="0" collapsed="false">
      <c r="A16" s="34" t="s">
        <v>49</v>
      </c>
      <c r="B16" s="34" t="s">
        <v>242</v>
      </c>
      <c r="C16" s="34" t="s">
        <v>243</v>
      </c>
      <c r="D16" s="34" t="s">
        <v>244</v>
      </c>
      <c r="E16" s="34" t="s">
        <v>245</v>
      </c>
    </row>
    <row r="17" customFormat="false" ht="36" hidden="false" customHeight="true" outlineLevel="0" collapsed="false">
      <c r="A17" s="34" t="s">
        <v>50</v>
      </c>
      <c r="B17" s="34" t="s">
        <v>246</v>
      </c>
      <c r="C17" s="34" t="s">
        <v>247</v>
      </c>
      <c r="D17" s="34" t="s">
        <v>244</v>
      </c>
      <c r="E17" s="34" t="s">
        <v>248</v>
      </c>
    </row>
  </sheetData>
  <mergeCells count="2">
    <mergeCell ref="A3:E3"/>
    <mergeCell ref="F3:N3"/>
  </mergeCells>
  <conditionalFormatting sqref="AE5:AE8">
    <cfRule type="cellIs" priority="2" operator="equal" aboveAverage="0" equalAverage="0" bottom="0" percent="0" rank="0" text="" dxfId="0">
      <formula>"Desviado"</formula>
    </cfRule>
    <cfRule type="cellIs" priority="3" operator="equal" aboveAverage="0" equalAverage="0" bottom="0" percent="0" rank="0" text="" dxfId="3">
      <formula>"Atención"</formula>
    </cfRule>
    <cfRule type="cellIs" priority="4" operator="equal" aboveAverage="0" equalAverage="0" bottom="0" percent="0" rank="0" text="" dxfId="2">
      <formula>"En línea"</formula>
    </cfRule>
    <cfRule type="cellIs" priority="5" operator="equal" aboveAverage="0" equalAverage="0" bottom="0" percent="0" rank="0" text="" dxfId="4">
      <formula>"Meta lograda"</formula>
    </cfRule>
  </conditionalFormatting>
  <conditionalFormatting sqref="AB5:AB8">
    <cfRule type="cellIs" priority="6" operator="lessThan" aboveAverage="0" equalAverage="0" bottom="0" percent="0" rank="0" text="" dxfId="5">
      <formula>0.8</formula>
    </cfRule>
  </conditionalFormatting>
  <dataValidations count="4">
    <dataValidation allowBlank="true" error="Elige una opción de la lista" errorStyle="stop" errorTitle="Valor no válido" operator="between" showDropDown="false" showErrorMessage="false" showInputMessage="false" sqref="C5:C8" type="list">
      <formula1>Listas!$A$2:$A$7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D5:D8" type="list">
      <formula1>Listas!$E$2:$E$3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K5:K8" type="list">
      <formula1>Listas!$B$2:$B$3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R5:R8" type="list">
      <formula1>Listas!$C$2:$C$7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0611F"/>
    <pageSetUpPr fitToPage="true"/>
  </sheetPr>
  <dimension ref="A1:AF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4"/>
    <col collapsed="false" customWidth="true" hidden="false" outlineLevel="0" max="3" min="3" style="0" width="15"/>
    <col collapsed="false" customWidth="true" hidden="false" outlineLevel="0" max="4" min="4" style="0" width="11"/>
    <col collapsed="false" customWidth="true" hidden="false" outlineLevel="0" max="5" min="5" style="0" width="24"/>
    <col collapsed="false" customWidth="true" hidden="false" outlineLevel="0" max="6" min="6" style="0" width="20"/>
    <col collapsed="false" customWidth="true" hidden="false" outlineLevel="0" max="7" min="7" style="0" width="24"/>
    <col collapsed="false" customWidth="true" hidden="false" outlineLevel="0" max="8" min="8" style="0" width="20"/>
    <col collapsed="false" customWidth="true" hidden="false" outlineLevel="0" max="9" min="9" style="0" width="22"/>
    <col collapsed="false" customWidth="true" hidden="false" outlineLevel="0" max="10" min="10" style="0" width="9"/>
    <col collapsed="false" customWidth="true" hidden="false" outlineLevel="0" max="12" min="11" style="0" width="10"/>
    <col collapsed="false" customWidth="true" hidden="false" outlineLevel="0" max="13" min="13" style="0" width="11"/>
    <col collapsed="false" customWidth="true" hidden="false" outlineLevel="0" max="14" min="14" style="0" width="18"/>
    <col collapsed="false" customWidth="true" hidden="false" outlineLevel="0" max="15" min="15" style="0" width="9"/>
    <col collapsed="false" customWidth="true" hidden="false" outlineLevel="0" max="16" min="16" style="0" width="11"/>
    <col collapsed="false" customWidth="true" hidden="false" outlineLevel="0" max="17" min="17" style="0" width="22"/>
    <col collapsed="false" customWidth="true" hidden="false" outlineLevel="0" max="18" min="18" style="0" width="11"/>
    <col collapsed="false" customWidth="true" hidden="false" outlineLevel="0" max="20" min="19" style="0" width="22"/>
    <col collapsed="false" customWidth="true" hidden="false" outlineLevel="0" max="21" min="21" style="0" width="24"/>
    <col collapsed="false" customWidth="true" hidden="false" outlineLevel="0" max="22" min="22" style="0" width="10"/>
    <col collapsed="false" customWidth="true" hidden="false" outlineLevel="0" max="23" min="23" style="0" width="20"/>
    <col collapsed="false" customWidth="true" hidden="false" outlineLevel="0" max="24" min="24" style="0" width="18"/>
    <col collapsed="false" customWidth="true" hidden="false" outlineLevel="0" max="25" min="25" style="0" width="11"/>
    <col collapsed="false" customWidth="true" hidden="false" outlineLevel="0" max="26" min="26" style="0" width="9"/>
    <col collapsed="false" customWidth="true" hidden="false" outlineLevel="0" max="29" min="27" style="0" width="11"/>
    <col collapsed="false" customWidth="true" hidden="false" outlineLevel="0" max="30" min="30" style="0" width="10"/>
    <col collapsed="false" customWidth="true" hidden="false" outlineLevel="0" max="31" min="31" style="0" width="13"/>
    <col collapsed="false" customWidth="true" hidden="false" outlineLevel="0" max="32" min="32" style="0" width="18"/>
  </cols>
  <sheetData>
    <row r="1" customFormat="false" ht="27.75" hidden="false" customHeight="true" outlineLevel="0" collapsed="false">
      <c r="A1" s="15" t="s">
        <v>23</v>
      </c>
    </row>
    <row r="2" customFormat="false" ht="15" hidden="false" customHeight="false" outlineLevel="0" collapsed="false">
      <c r="A2" s="3" t="s">
        <v>249</v>
      </c>
    </row>
    <row r="3" customFormat="false" ht="25.5" hidden="false" customHeight="true" outlineLevel="0" collapsed="false">
      <c r="A3" s="30" t="s">
        <v>250</v>
      </c>
      <c r="B3" s="30"/>
      <c r="C3" s="30"/>
      <c r="D3" s="30"/>
      <c r="E3" s="30"/>
      <c r="F3" s="35"/>
      <c r="G3" s="35"/>
      <c r="H3" s="35"/>
      <c r="I3" s="35"/>
      <c r="J3" s="35"/>
      <c r="K3" s="35"/>
      <c r="L3" s="35"/>
      <c r="M3" s="35"/>
      <c r="N3" s="35"/>
    </row>
    <row r="4" customFormat="false" ht="42" hidden="false" customHeight="true" outlineLevel="0" collapsed="false">
      <c r="A4" s="17" t="s">
        <v>102</v>
      </c>
      <c r="B4" s="17" t="s">
        <v>144</v>
      </c>
      <c r="C4" s="17" t="s">
        <v>78</v>
      </c>
      <c r="D4" s="17" t="s">
        <v>145</v>
      </c>
      <c r="E4" s="17" t="s">
        <v>146</v>
      </c>
      <c r="F4" s="17" t="s">
        <v>147</v>
      </c>
      <c r="G4" s="17" t="s">
        <v>148</v>
      </c>
      <c r="H4" s="17" t="s">
        <v>149</v>
      </c>
      <c r="I4" s="17" t="s">
        <v>150</v>
      </c>
      <c r="J4" s="17" t="s">
        <v>151</v>
      </c>
      <c r="K4" s="17" t="s">
        <v>79</v>
      </c>
      <c r="L4" s="17" t="s">
        <v>152</v>
      </c>
      <c r="M4" s="17" t="s">
        <v>153</v>
      </c>
      <c r="N4" s="17" t="s">
        <v>154</v>
      </c>
      <c r="O4" s="17" t="s">
        <v>155</v>
      </c>
      <c r="P4" s="17" t="s">
        <v>156</v>
      </c>
      <c r="Q4" s="17" t="s">
        <v>157</v>
      </c>
      <c r="R4" s="17" t="s">
        <v>158</v>
      </c>
      <c r="S4" s="17" t="s">
        <v>159</v>
      </c>
      <c r="T4" s="17" t="s">
        <v>160</v>
      </c>
      <c r="U4" s="17" t="s">
        <v>161</v>
      </c>
      <c r="V4" s="17" t="s">
        <v>162</v>
      </c>
      <c r="W4" s="17" t="s">
        <v>163</v>
      </c>
      <c r="X4" s="17" t="s">
        <v>164</v>
      </c>
      <c r="Y4" s="17" t="s">
        <v>165</v>
      </c>
      <c r="Z4" s="17" t="s">
        <v>166</v>
      </c>
      <c r="AA4" s="17" t="s">
        <v>167</v>
      </c>
      <c r="AB4" s="18" t="s">
        <v>168</v>
      </c>
      <c r="AC4" s="18" t="s">
        <v>169</v>
      </c>
      <c r="AD4" s="18" t="s">
        <v>170</v>
      </c>
      <c r="AE4" s="18" t="s">
        <v>171</v>
      </c>
      <c r="AF4" s="18" t="s">
        <v>172</v>
      </c>
    </row>
    <row r="5" customFormat="false" ht="48" hidden="false" customHeight="true" outlineLevel="0" collapsed="false">
      <c r="A5" s="20" t="s">
        <v>117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31"/>
      <c r="N5" s="20"/>
      <c r="O5" s="20"/>
      <c r="P5" s="31"/>
      <c r="Q5" s="20"/>
      <c r="R5" s="20"/>
      <c r="S5" s="20"/>
      <c r="T5" s="20"/>
      <c r="U5" s="20"/>
      <c r="V5" s="32"/>
      <c r="W5" s="20"/>
      <c r="X5" s="20"/>
      <c r="Y5" s="31"/>
      <c r="Z5" s="20"/>
      <c r="AA5" s="31"/>
      <c r="AB5" s="33" t="str">
        <f aca="false">IF($B5="","",COUNTA(B5:Z5)/25)</f>
        <v/>
      </c>
      <c r="AC5" s="33" t="str">
        <f aca="false">IF(OR($M5="",$P5="",$AA5=""),"",MIN(1,MAX(0,($AA5-$M5)/($P5-$M5))))</f>
        <v/>
      </c>
      <c r="AD5" s="33" t="str">
        <f aca="false">IF(OR($L5="",$O5="",$Z5="",$O5=$L5),"",($Z5-$L5)/($O5-$L5))</f>
        <v/>
      </c>
      <c r="AE5" s="21" t="str">
        <f aca="false">IF($B5="","",IF($AD5="","Sin medir",IF($AD5&gt;=1,"Meta lograda",IF($AD5&gt;=$AC5-0.1,"En línea",IF($AD5&gt;=$AC5-0.25,"Atención","Desviado")))))</f>
        <v/>
      </c>
      <c r="AF5" s="21" t="str">
        <f aca="false">IF($A5="","",IFERROR(INDEX('Test de calidad'!$L:$L,MATCH($A5,'Test de calidad'!$A:$A,0)),""))</f>
        <v/>
      </c>
    </row>
    <row r="6" customFormat="false" ht="48" hidden="false" customHeight="true" outlineLevel="0" collapsed="false">
      <c r="A6" s="20" t="s">
        <v>188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31"/>
      <c r="N6" s="20"/>
      <c r="O6" s="20"/>
      <c r="P6" s="31"/>
      <c r="Q6" s="20"/>
      <c r="R6" s="20"/>
      <c r="S6" s="20"/>
      <c r="T6" s="20"/>
      <c r="U6" s="20"/>
      <c r="V6" s="32"/>
      <c r="W6" s="20"/>
      <c r="X6" s="20"/>
      <c r="Y6" s="31"/>
      <c r="Z6" s="20"/>
      <c r="AA6" s="31"/>
      <c r="AB6" s="33" t="str">
        <f aca="false">IF($B6="","",COUNTA(B6:Z6)/25)</f>
        <v/>
      </c>
      <c r="AC6" s="33" t="str">
        <f aca="false">IF(OR($M6="",$P6="",$AA6=""),"",MIN(1,MAX(0,($AA6-$M6)/($P6-$M6))))</f>
        <v/>
      </c>
      <c r="AD6" s="33" t="str">
        <f aca="false">IF(OR($L6="",$O6="",$Z6="",$O6=$L6),"",($Z6-$L6)/($O6-$L6))</f>
        <v/>
      </c>
      <c r="AE6" s="21" t="str">
        <f aca="false">IF($B6="","",IF($AD6="","Sin medir",IF($AD6&gt;=1,"Meta lograda",IF($AD6&gt;=$AC6-0.1,"En línea",IF($AD6&gt;=$AC6-0.25,"Atención","Desviado")))))</f>
        <v/>
      </c>
      <c r="AF6" s="21" t="str">
        <f aca="false">IF($A6="","",IFERROR(INDEX('Test de calidad'!$L:$L,MATCH($A6,'Test de calidad'!$A:$A,0)),""))</f>
        <v/>
      </c>
    </row>
    <row r="7" customFormat="false" ht="48" hidden="false" customHeight="true" outlineLevel="0" collapsed="false">
      <c r="A7" s="20" t="s">
        <v>201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31"/>
      <c r="N7" s="20"/>
      <c r="O7" s="20"/>
      <c r="P7" s="31"/>
      <c r="Q7" s="20"/>
      <c r="R7" s="20"/>
      <c r="S7" s="20"/>
      <c r="T7" s="20"/>
      <c r="U7" s="20"/>
      <c r="V7" s="32"/>
      <c r="W7" s="20"/>
      <c r="X7" s="20"/>
      <c r="Y7" s="31"/>
      <c r="Z7" s="20"/>
      <c r="AA7" s="31"/>
      <c r="AB7" s="33" t="str">
        <f aca="false">IF($B7="","",COUNTA(B7:Z7)/25)</f>
        <v/>
      </c>
      <c r="AC7" s="33" t="str">
        <f aca="false">IF(OR($M7="",$P7="",$AA7=""),"",MIN(1,MAX(0,($AA7-$M7)/($P7-$M7))))</f>
        <v/>
      </c>
      <c r="AD7" s="33" t="str">
        <f aca="false">IF(OR($L7="",$O7="",$Z7="",$O7=$L7),"",($Z7-$L7)/($O7-$L7))</f>
        <v/>
      </c>
      <c r="AE7" s="21" t="str">
        <f aca="false">IF($B7="","",IF($AD7="","Sin medir",IF($AD7&gt;=1,"Meta lograda",IF($AD7&gt;=$AC7-0.1,"En línea",IF($AD7&gt;=$AC7-0.25,"Atención","Desviado")))))</f>
        <v/>
      </c>
      <c r="AF7" s="21" t="str">
        <f aca="false">IF($A7="","",IFERROR(INDEX('Test de calidad'!$L:$L,MATCH($A7,'Test de calidad'!$A:$A,0)),""))</f>
        <v/>
      </c>
    </row>
    <row r="8" customFormat="false" ht="48" hidden="false" customHeight="true" outlineLevel="0" collapsed="false">
      <c r="A8" s="20" t="s">
        <v>251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31"/>
      <c r="N8" s="20"/>
      <c r="O8" s="20"/>
      <c r="P8" s="31"/>
      <c r="Q8" s="20"/>
      <c r="R8" s="20"/>
      <c r="S8" s="20"/>
      <c r="T8" s="20"/>
      <c r="U8" s="20"/>
      <c r="V8" s="32"/>
      <c r="W8" s="20"/>
      <c r="X8" s="20"/>
      <c r="Y8" s="31"/>
      <c r="Z8" s="20"/>
      <c r="AA8" s="31"/>
      <c r="AB8" s="33" t="str">
        <f aca="false">IF($B8="","",COUNTA(B8:Z8)/25)</f>
        <v/>
      </c>
      <c r="AC8" s="33" t="str">
        <f aca="false">IF(OR($M8="",$P8="",$AA8=""),"",MIN(1,MAX(0,($AA8-$M8)/($P8-$M8))))</f>
        <v/>
      </c>
      <c r="AD8" s="33" t="str">
        <f aca="false">IF(OR($L8="",$O8="",$Z8="",$O8=$L8),"",($Z8-$L8)/($O8-$L8))</f>
        <v/>
      </c>
      <c r="AE8" s="21" t="str">
        <f aca="false">IF($B8="","",IF($AD8="","Sin medir",IF($AD8&gt;=1,"Meta lograda",IF($AD8&gt;=$AC8-0.1,"En línea",IF($AD8&gt;=$AC8-0.25,"Atención","Desviado")))))</f>
        <v/>
      </c>
      <c r="AF8" s="21" t="str">
        <f aca="false">IF($A8="","",IFERROR(INDEX('Test de calidad'!$L:$L,MATCH($A8,'Test de calidad'!$A:$A,0)),""))</f>
        <v/>
      </c>
    </row>
    <row r="9" customFormat="false" ht="48" hidden="false" customHeight="true" outlineLevel="0" collapsed="false">
      <c r="A9" s="20" t="s">
        <v>252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31"/>
      <c r="N9" s="20"/>
      <c r="O9" s="20"/>
      <c r="P9" s="31"/>
      <c r="Q9" s="20"/>
      <c r="R9" s="20"/>
      <c r="S9" s="20"/>
      <c r="T9" s="20"/>
      <c r="U9" s="20"/>
      <c r="V9" s="32"/>
      <c r="W9" s="20"/>
      <c r="X9" s="20"/>
      <c r="Y9" s="31"/>
      <c r="Z9" s="20"/>
      <c r="AA9" s="31"/>
      <c r="AB9" s="33" t="str">
        <f aca="false">IF($B9="","",COUNTA(B9:Z9)/25)</f>
        <v/>
      </c>
      <c r="AC9" s="33" t="str">
        <f aca="false">IF(OR($M9="",$P9="",$AA9=""),"",MIN(1,MAX(0,($AA9-$M9)/($P9-$M9))))</f>
        <v/>
      </c>
      <c r="AD9" s="33" t="str">
        <f aca="false">IF(OR($L9="",$O9="",$Z9="",$O9=$L9),"",($Z9-$L9)/($O9-$L9))</f>
        <v/>
      </c>
      <c r="AE9" s="21" t="str">
        <f aca="false">IF($B9="","",IF($AD9="","Sin medir",IF($AD9&gt;=1,"Meta lograda",IF($AD9&gt;=$AC9-0.1,"En línea",IF($AD9&gt;=$AC9-0.25,"Atención","Desviado")))))</f>
        <v/>
      </c>
      <c r="AF9" s="21" t="str">
        <f aca="false">IF($A9="","",IFERROR(INDEX('Test de calidad'!$L:$L,MATCH($A9,'Test de calidad'!$A:$A,0)),""))</f>
        <v/>
      </c>
    </row>
    <row r="10" customFormat="false" ht="48" hidden="false" customHeight="true" outlineLevel="0" collapsed="false">
      <c r="A10" s="20" t="s">
        <v>253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31"/>
      <c r="N10" s="20"/>
      <c r="O10" s="20"/>
      <c r="P10" s="31"/>
      <c r="Q10" s="20"/>
      <c r="R10" s="20"/>
      <c r="S10" s="20"/>
      <c r="T10" s="20"/>
      <c r="U10" s="20"/>
      <c r="V10" s="32"/>
      <c r="W10" s="20"/>
      <c r="X10" s="20"/>
      <c r="Y10" s="31"/>
      <c r="Z10" s="20"/>
      <c r="AA10" s="31"/>
      <c r="AB10" s="33" t="str">
        <f aca="false">IF($B10="","",COUNTA(B10:Z10)/25)</f>
        <v/>
      </c>
      <c r="AC10" s="33" t="str">
        <f aca="false">IF(OR($M10="",$P10="",$AA10=""),"",MIN(1,MAX(0,($AA10-$M10)/($P10-$M10))))</f>
        <v/>
      </c>
      <c r="AD10" s="33" t="str">
        <f aca="false">IF(OR($L10="",$O10="",$Z10="",$O10=$L10),"",($Z10-$L10)/($O10-$L10))</f>
        <v/>
      </c>
      <c r="AE10" s="21" t="str">
        <f aca="false">IF($B10="","",IF($AD10="","Sin medir",IF($AD10&gt;=1,"Meta lograda",IF($AD10&gt;=$AC10-0.1,"En línea",IF($AD10&gt;=$AC10-0.25,"Atención","Desviado")))))</f>
        <v/>
      </c>
      <c r="AF10" s="21" t="str">
        <f aca="false">IF($A10="","",IFERROR(INDEX('Test de calidad'!$L:$L,MATCH($A10,'Test de calidad'!$A:$A,0)),""))</f>
        <v/>
      </c>
    </row>
    <row r="11" customFormat="false" ht="48" hidden="false" customHeight="true" outlineLevel="0" collapsed="false">
      <c r="A11" s="20" t="s">
        <v>254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31"/>
      <c r="N11" s="20"/>
      <c r="O11" s="20"/>
      <c r="P11" s="31"/>
      <c r="Q11" s="20"/>
      <c r="R11" s="20"/>
      <c r="S11" s="20"/>
      <c r="T11" s="20"/>
      <c r="U11" s="20"/>
      <c r="V11" s="32"/>
      <c r="W11" s="20"/>
      <c r="X11" s="20"/>
      <c r="Y11" s="31"/>
      <c r="Z11" s="20"/>
      <c r="AA11" s="31"/>
      <c r="AB11" s="33" t="str">
        <f aca="false">IF($B11="","",COUNTA(B11:Z11)/25)</f>
        <v/>
      </c>
      <c r="AC11" s="33" t="str">
        <f aca="false">IF(OR($M11="",$P11="",$AA11=""),"",MIN(1,MAX(0,($AA11-$M11)/($P11-$M11))))</f>
        <v/>
      </c>
      <c r="AD11" s="33" t="str">
        <f aca="false">IF(OR($L11="",$O11="",$Z11="",$O11=$L11),"",($Z11-$L11)/($O11-$L11))</f>
        <v/>
      </c>
      <c r="AE11" s="21" t="str">
        <f aca="false">IF($B11="","",IF($AD11="","Sin medir",IF($AD11&gt;=1,"Meta lograda",IF($AD11&gt;=$AC11-0.1,"En línea",IF($AD11&gt;=$AC11-0.25,"Atención","Desviado")))))</f>
        <v/>
      </c>
      <c r="AF11" s="21" t="str">
        <f aca="false">IF($A11="","",IFERROR(INDEX('Test de calidad'!$L:$L,MATCH($A11,'Test de calidad'!$A:$A,0)),""))</f>
        <v/>
      </c>
    </row>
    <row r="12" customFormat="false" ht="48" hidden="false" customHeight="true" outlineLevel="0" collapsed="false">
      <c r="A12" s="20" t="s">
        <v>255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31"/>
      <c r="N12" s="20"/>
      <c r="O12" s="20"/>
      <c r="P12" s="31"/>
      <c r="Q12" s="20"/>
      <c r="R12" s="20"/>
      <c r="S12" s="20"/>
      <c r="T12" s="20"/>
      <c r="U12" s="20"/>
      <c r="V12" s="32"/>
      <c r="W12" s="20"/>
      <c r="X12" s="20"/>
      <c r="Y12" s="31"/>
      <c r="Z12" s="20"/>
      <c r="AA12" s="31"/>
      <c r="AB12" s="33" t="str">
        <f aca="false">IF($B12="","",COUNTA(B12:Z12)/25)</f>
        <v/>
      </c>
      <c r="AC12" s="33" t="str">
        <f aca="false">IF(OR($M12="",$P12="",$AA12=""),"",MIN(1,MAX(0,($AA12-$M12)/($P12-$M12))))</f>
        <v/>
      </c>
      <c r="AD12" s="33" t="str">
        <f aca="false">IF(OR($L12="",$O12="",$Z12="",$O12=$L12),"",($Z12-$L12)/($O12-$L12))</f>
        <v/>
      </c>
      <c r="AE12" s="21" t="str">
        <f aca="false">IF($B12="","",IF($AD12="","Sin medir",IF($AD12&gt;=1,"Meta lograda",IF($AD12&gt;=$AC12-0.1,"En línea",IF($AD12&gt;=$AC12-0.25,"Atención","Desviado")))))</f>
        <v/>
      </c>
      <c r="AF12" s="21" t="str">
        <f aca="false">IF($A12="","",IFERROR(INDEX('Test de calidad'!$L:$L,MATCH($A12,'Test de calidad'!$A:$A,0)),""))</f>
        <v/>
      </c>
    </row>
    <row r="13" customFormat="false" ht="48" hidden="false" customHeight="true" outlineLevel="0" collapsed="false">
      <c r="A13" s="20" t="s">
        <v>256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1"/>
      <c r="N13" s="20"/>
      <c r="O13" s="20"/>
      <c r="P13" s="31"/>
      <c r="Q13" s="20"/>
      <c r="R13" s="20"/>
      <c r="S13" s="20"/>
      <c r="T13" s="20"/>
      <c r="U13" s="20"/>
      <c r="V13" s="32"/>
      <c r="W13" s="20"/>
      <c r="X13" s="20"/>
      <c r="Y13" s="31"/>
      <c r="Z13" s="20"/>
      <c r="AA13" s="31"/>
      <c r="AB13" s="33" t="str">
        <f aca="false">IF($B13="","",COUNTA(B13:Z13)/25)</f>
        <v/>
      </c>
      <c r="AC13" s="33" t="str">
        <f aca="false">IF(OR($M13="",$P13="",$AA13=""),"",MIN(1,MAX(0,($AA13-$M13)/($P13-$M13))))</f>
        <v/>
      </c>
      <c r="AD13" s="33" t="str">
        <f aca="false">IF(OR($L13="",$O13="",$Z13="",$O13=$L13),"",($Z13-$L13)/($O13-$L13))</f>
        <v/>
      </c>
      <c r="AE13" s="21" t="str">
        <f aca="false">IF($B13="","",IF($AD13="","Sin medir",IF($AD13&gt;=1,"Meta lograda",IF($AD13&gt;=$AC13-0.1,"En línea",IF($AD13&gt;=$AC13-0.25,"Atención","Desviado")))))</f>
        <v/>
      </c>
      <c r="AF13" s="21" t="str">
        <f aca="false">IF($A13="","",IFERROR(INDEX('Test de calidad'!$L:$L,MATCH($A13,'Test de calidad'!$A:$A,0)),""))</f>
        <v/>
      </c>
    </row>
    <row r="14" customFormat="false" ht="48" hidden="false" customHeight="true" outlineLevel="0" collapsed="false">
      <c r="A14" s="20" t="s">
        <v>257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1"/>
      <c r="N14" s="20"/>
      <c r="O14" s="20"/>
      <c r="P14" s="31"/>
      <c r="Q14" s="20"/>
      <c r="R14" s="20"/>
      <c r="S14" s="20"/>
      <c r="T14" s="20"/>
      <c r="U14" s="20"/>
      <c r="V14" s="32"/>
      <c r="W14" s="20"/>
      <c r="X14" s="20"/>
      <c r="Y14" s="31"/>
      <c r="Z14" s="20"/>
      <c r="AA14" s="31"/>
      <c r="AB14" s="33" t="str">
        <f aca="false">IF($B14="","",COUNTA(B14:Z14)/25)</f>
        <v/>
      </c>
      <c r="AC14" s="33" t="str">
        <f aca="false">IF(OR($M14="",$P14="",$AA14=""),"",MIN(1,MAX(0,($AA14-$M14)/($P14-$M14))))</f>
        <v/>
      </c>
      <c r="AD14" s="33" t="str">
        <f aca="false">IF(OR($L14="",$O14="",$Z14="",$O14=$L14),"",($Z14-$L14)/($O14-$L14))</f>
        <v/>
      </c>
      <c r="AE14" s="21" t="str">
        <f aca="false">IF($B14="","",IF($AD14="","Sin medir",IF($AD14&gt;=1,"Meta lograda",IF($AD14&gt;=$AC14-0.1,"En línea",IF($AD14&gt;=$AC14-0.25,"Atención","Desviado")))))</f>
        <v/>
      </c>
      <c r="AF14" s="21" t="str">
        <f aca="false">IF($A14="","",IFERROR(INDEX('Test de calidad'!$L:$L,MATCH($A14,'Test de calidad'!$A:$A,0)),""))</f>
        <v/>
      </c>
    </row>
    <row r="15" customFormat="false" ht="48" hidden="false" customHeight="true" outlineLevel="0" collapsed="false">
      <c r="A15" s="20" t="s">
        <v>258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1"/>
      <c r="N15" s="20"/>
      <c r="O15" s="20"/>
      <c r="P15" s="31"/>
      <c r="Q15" s="20"/>
      <c r="R15" s="20"/>
      <c r="S15" s="20"/>
      <c r="T15" s="20"/>
      <c r="U15" s="20"/>
      <c r="V15" s="32"/>
      <c r="W15" s="20"/>
      <c r="X15" s="20"/>
      <c r="Y15" s="31"/>
      <c r="Z15" s="20"/>
      <c r="AA15" s="31"/>
      <c r="AB15" s="33" t="str">
        <f aca="false">IF($B15="","",COUNTA(B15:Z15)/25)</f>
        <v/>
      </c>
      <c r="AC15" s="33" t="str">
        <f aca="false">IF(OR($M15="",$P15="",$AA15=""),"",MIN(1,MAX(0,($AA15-$M15)/($P15-$M15))))</f>
        <v/>
      </c>
      <c r="AD15" s="33" t="str">
        <f aca="false">IF(OR($L15="",$O15="",$Z15="",$O15=$L15),"",($Z15-$L15)/($O15-$L15))</f>
        <v/>
      </c>
      <c r="AE15" s="21" t="str">
        <f aca="false">IF($B15="","",IF($AD15="","Sin medir",IF($AD15&gt;=1,"Meta lograda",IF($AD15&gt;=$AC15-0.1,"En línea",IF($AD15&gt;=$AC15-0.25,"Atención","Desviado")))))</f>
        <v/>
      </c>
      <c r="AF15" s="21" t="str">
        <f aca="false">IF($A15="","",IFERROR(INDEX('Test de calidad'!$L:$L,MATCH($A15,'Test de calidad'!$A:$A,0)),""))</f>
        <v/>
      </c>
    </row>
    <row r="16" customFormat="false" ht="48" hidden="false" customHeight="true" outlineLevel="0" collapsed="false">
      <c r="A16" s="20" t="s">
        <v>259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1"/>
      <c r="N16" s="20"/>
      <c r="O16" s="20"/>
      <c r="P16" s="31"/>
      <c r="Q16" s="20"/>
      <c r="R16" s="20"/>
      <c r="S16" s="20"/>
      <c r="T16" s="20"/>
      <c r="U16" s="20"/>
      <c r="V16" s="32"/>
      <c r="W16" s="20"/>
      <c r="X16" s="20"/>
      <c r="Y16" s="31"/>
      <c r="Z16" s="20"/>
      <c r="AA16" s="31"/>
      <c r="AB16" s="33" t="str">
        <f aca="false">IF($B16="","",COUNTA(B16:Z16)/25)</f>
        <v/>
      </c>
      <c r="AC16" s="33" t="str">
        <f aca="false">IF(OR($M16="",$P16="",$AA16=""),"",MIN(1,MAX(0,($AA16-$M16)/($P16-$M16))))</f>
        <v/>
      </c>
      <c r="AD16" s="33" t="str">
        <f aca="false">IF(OR($L16="",$O16="",$Z16="",$O16=$L16),"",($Z16-$L16)/($O16-$L16))</f>
        <v/>
      </c>
      <c r="AE16" s="21" t="str">
        <f aca="false">IF($B16="","",IF($AD16="","Sin medir",IF($AD16&gt;=1,"Meta lograda",IF($AD16&gt;=$AC16-0.1,"En línea",IF($AD16&gt;=$AC16-0.25,"Atención","Desviado")))))</f>
        <v/>
      </c>
      <c r="AF16" s="21" t="str">
        <f aca="false">IF($A16="","",IFERROR(INDEX('Test de calidad'!$L:$L,MATCH($A16,'Test de calidad'!$A:$A,0)),""))</f>
        <v/>
      </c>
    </row>
    <row r="17" customFormat="false" ht="48" hidden="false" customHeight="true" outlineLevel="0" collapsed="false">
      <c r="A17" s="20" t="s">
        <v>260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1"/>
      <c r="N17" s="20"/>
      <c r="O17" s="20"/>
      <c r="P17" s="31"/>
      <c r="Q17" s="20"/>
      <c r="R17" s="20"/>
      <c r="S17" s="20"/>
      <c r="T17" s="20"/>
      <c r="U17" s="20"/>
      <c r="V17" s="32"/>
      <c r="W17" s="20"/>
      <c r="X17" s="20"/>
      <c r="Y17" s="31"/>
      <c r="Z17" s="20"/>
      <c r="AA17" s="31"/>
      <c r="AB17" s="33" t="str">
        <f aca="false">IF($B17="","",COUNTA(B17:Z17)/25)</f>
        <v/>
      </c>
      <c r="AC17" s="33" t="str">
        <f aca="false">IF(OR($M17="",$P17="",$AA17=""),"",MIN(1,MAX(0,($AA17-$M17)/($P17-$M17))))</f>
        <v/>
      </c>
      <c r="AD17" s="33" t="str">
        <f aca="false">IF(OR($L17="",$O17="",$Z17="",$O17=$L17),"",($Z17-$L17)/($O17-$L17))</f>
        <v/>
      </c>
      <c r="AE17" s="21" t="str">
        <f aca="false">IF($B17="","",IF($AD17="","Sin medir",IF($AD17&gt;=1,"Meta lograda",IF($AD17&gt;=$AC17-0.1,"En línea",IF($AD17&gt;=$AC17-0.25,"Atención","Desviado")))))</f>
        <v/>
      </c>
      <c r="AF17" s="21" t="str">
        <f aca="false">IF($A17="","",IFERROR(INDEX('Test de calidad'!$L:$L,MATCH($A17,'Test de calidad'!$A:$A,0)),""))</f>
        <v/>
      </c>
    </row>
    <row r="18" customFormat="false" ht="48" hidden="false" customHeight="true" outlineLevel="0" collapsed="false">
      <c r="A18" s="20" t="s">
        <v>261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1"/>
      <c r="N18" s="20"/>
      <c r="O18" s="20"/>
      <c r="P18" s="31"/>
      <c r="Q18" s="20"/>
      <c r="R18" s="20"/>
      <c r="S18" s="20"/>
      <c r="T18" s="20"/>
      <c r="U18" s="20"/>
      <c r="V18" s="32"/>
      <c r="W18" s="20"/>
      <c r="X18" s="20"/>
      <c r="Y18" s="31"/>
      <c r="Z18" s="20"/>
      <c r="AA18" s="31"/>
      <c r="AB18" s="33" t="str">
        <f aca="false">IF($B18="","",COUNTA(B18:Z18)/25)</f>
        <v/>
      </c>
      <c r="AC18" s="33" t="str">
        <f aca="false">IF(OR($M18="",$P18="",$AA18=""),"",MIN(1,MAX(0,($AA18-$M18)/($P18-$M18))))</f>
        <v/>
      </c>
      <c r="AD18" s="33" t="str">
        <f aca="false">IF(OR($L18="",$O18="",$Z18="",$O18=$L18),"",($Z18-$L18)/($O18-$L18))</f>
        <v/>
      </c>
      <c r="AE18" s="21" t="str">
        <f aca="false">IF($B18="","",IF($AD18="","Sin medir",IF($AD18&gt;=1,"Meta lograda",IF($AD18&gt;=$AC18-0.1,"En línea",IF($AD18&gt;=$AC18-0.25,"Atención","Desviado")))))</f>
        <v/>
      </c>
      <c r="AF18" s="21" t="str">
        <f aca="false">IF($A18="","",IFERROR(INDEX('Test de calidad'!$L:$L,MATCH($A18,'Test de calidad'!$A:$A,0)),""))</f>
        <v/>
      </c>
    </row>
    <row r="19" customFormat="false" ht="48" hidden="false" customHeight="true" outlineLevel="0" collapsed="false">
      <c r="A19" s="20" t="s">
        <v>262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1"/>
      <c r="N19" s="20"/>
      <c r="O19" s="20"/>
      <c r="P19" s="31"/>
      <c r="Q19" s="20"/>
      <c r="R19" s="20"/>
      <c r="S19" s="20"/>
      <c r="T19" s="20"/>
      <c r="U19" s="20"/>
      <c r="V19" s="32"/>
      <c r="W19" s="20"/>
      <c r="X19" s="20"/>
      <c r="Y19" s="31"/>
      <c r="Z19" s="20"/>
      <c r="AA19" s="31"/>
      <c r="AB19" s="33" t="str">
        <f aca="false">IF($B19="","",COUNTA(B19:Z19)/25)</f>
        <v/>
      </c>
      <c r="AC19" s="33" t="str">
        <f aca="false">IF(OR($M19="",$P19="",$AA19=""),"",MIN(1,MAX(0,($AA19-$M19)/($P19-$M19))))</f>
        <v/>
      </c>
      <c r="AD19" s="33" t="str">
        <f aca="false">IF(OR($L19="",$O19="",$Z19="",$O19=$L19),"",($Z19-$L19)/($O19-$L19))</f>
        <v/>
      </c>
      <c r="AE19" s="21" t="str">
        <f aca="false">IF($B19="","",IF($AD19="","Sin medir",IF($AD19&gt;=1,"Meta lograda",IF($AD19&gt;=$AC19-0.1,"En línea",IF($AD19&gt;=$AC19-0.25,"Atención","Desviado")))))</f>
        <v/>
      </c>
      <c r="AF19" s="21" t="str">
        <f aca="false">IF($A19="","",IFERROR(INDEX('Test de calidad'!$L:$L,MATCH($A19,'Test de calidad'!$A:$A,0)),""))</f>
        <v/>
      </c>
    </row>
    <row r="20" customFormat="false" ht="48" hidden="false" customHeight="true" outlineLevel="0" collapsed="false">
      <c r="A20" s="20" t="s">
        <v>263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1"/>
      <c r="N20" s="20"/>
      <c r="O20" s="20"/>
      <c r="P20" s="31"/>
      <c r="Q20" s="20"/>
      <c r="R20" s="20"/>
      <c r="S20" s="20"/>
      <c r="T20" s="20"/>
      <c r="U20" s="20"/>
      <c r="V20" s="32"/>
      <c r="W20" s="20"/>
      <c r="X20" s="20"/>
      <c r="Y20" s="31"/>
      <c r="Z20" s="20"/>
      <c r="AA20" s="31"/>
      <c r="AB20" s="33" t="str">
        <f aca="false">IF($B20="","",COUNTA(B20:Z20)/25)</f>
        <v/>
      </c>
      <c r="AC20" s="33" t="str">
        <f aca="false">IF(OR($M20="",$P20="",$AA20=""),"",MIN(1,MAX(0,($AA20-$M20)/($P20-$M20))))</f>
        <v/>
      </c>
      <c r="AD20" s="33" t="str">
        <f aca="false">IF(OR($L20="",$O20="",$Z20="",$O20=$L20),"",($Z20-$L20)/($O20-$L20))</f>
        <v/>
      </c>
      <c r="AE20" s="21" t="str">
        <f aca="false">IF($B20="","",IF($AD20="","Sin medir",IF($AD20&gt;=1,"Meta lograda",IF($AD20&gt;=$AC20-0.1,"En línea",IF($AD20&gt;=$AC20-0.25,"Atención","Desviado")))))</f>
        <v/>
      </c>
      <c r="AF20" s="21" t="str">
        <f aca="false">IF($A20="","",IFERROR(INDEX('Test de calidad'!$L:$L,MATCH($A20,'Test de calidad'!$A:$A,0)),""))</f>
        <v/>
      </c>
    </row>
    <row r="21" customFormat="false" ht="48" hidden="false" customHeight="true" outlineLevel="0" collapsed="false">
      <c r="A21" s="20" t="s">
        <v>264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1"/>
      <c r="N21" s="20"/>
      <c r="O21" s="20"/>
      <c r="P21" s="31"/>
      <c r="Q21" s="20"/>
      <c r="R21" s="20"/>
      <c r="S21" s="20"/>
      <c r="T21" s="20"/>
      <c r="U21" s="20"/>
      <c r="V21" s="32"/>
      <c r="W21" s="20"/>
      <c r="X21" s="20"/>
      <c r="Y21" s="31"/>
      <c r="Z21" s="20"/>
      <c r="AA21" s="31"/>
      <c r="AB21" s="33" t="str">
        <f aca="false">IF($B21="","",COUNTA(B21:Z21)/25)</f>
        <v/>
      </c>
      <c r="AC21" s="33" t="str">
        <f aca="false">IF(OR($M21="",$P21="",$AA21=""),"",MIN(1,MAX(0,($AA21-$M21)/($P21-$M21))))</f>
        <v/>
      </c>
      <c r="AD21" s="33" t="str">
        <f aca="false">IF(OR($L21="",$O21="",$Z21="",$O21=$L21),"",($Z21-$L21)/($O21-$L21))</f>
        <v/>
      </c>
      <c r="AE21" s="21" t="str">
        <f aca="false">IF($B21="","",IF($AD21="","Sin medir",IF($AD21&gt;=1,"Meta lograda",IF($AD21&gt;=$AC21-0.1,"En línea",IF($AD21&gt;=$AC21-0.25,"Atención","Desviado")))))</f>
        <v/>
      </c>
      <c r="AF21" s="21" t="str">
        <f aca="false">IF($A21="","",IFERROR(INDEX('Test de calidad'!$L:$L,MATCH($A21,'Test de calidad'!$A:$A,0)),""))</f>
        <v/>
      </c>
    </row>
    <row r="22" customFormat="false" ht="48" hidden="false" customHeight="true" outlineLevel="0" collapsed="false">
      <c r="A22" s="20" t="s">
        <v>265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1"/>
      <c r="N22" s="20"/>
      <c r="O22" s="20"/>
      <c r="P22" s="31"/>
      <c r="Q22" s="20"/>
      <c r="R22" s="20"/>
      <c r="S22" s="20"/>
      <c r="T22" s="20"/>
      <c r="U22" s="20"/>
      <c r="V22" s="32"/>
      <c r="W22" s="20"/>
      <c r="X22" s="20"/>
      <c r="Y22" s="31"/>
      <c r="Z22" s="20"/>
      <c r="AA22" s="31"/>
      <c r="AB22" s="33" t="str">
        <f aca="false">IF($B22="","",COUNTA(B22:Z22)/25)</f>
        <v/>
      </c>
      <c r="AC22" s="33" t="str">
        <f aca="false">IF(OR($M22="",$P22="",$AA22=""),"",MIN(1,MAX(0,($AA22-$M22)/($P22-$M22))))</f>
        <v/>
      </c>
      <c r="AD22" s="33" t="str">
        <f aca="false">IF(OR($L22="",$O22="",$Z22="",$O22=$L22),"",($Z22-$L22)/($O22-$L22))</f>
        <v/>
      </c>
      <c r="AE22" s="21" t="str">
        <f aca="false">IF($B22="","",IF($AD22="","Sin medir",IF($AD22&gt;=1,"Meta lograda",IF($AD22&gt;=$AC22-0.1,"En línea",IF($AD22&gt;=$AC22-0.25,"Atención","Desviado")))))</f>
        <v/>
      </c>
      <c r="AF22" s="21" t="str">
        <f aca="false">IF($A22="","",IFERROR(INDEX('Test de calidad'!$L:$L,MATCH($A22,'Test de calidad'!$A:$A,0)),""))</f>
        <v/>
      </c>
    </row>
    <row r="23" customFormat="false" ht="48" hidden="false" customHeight="true" outlineLevel="0" collapsed="false">
      <c r="A23" s="20" t="s">
        <v>266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1"/>
      <c r="N23" s="20"/>
      <c r="O23" s="20"/>
      <c r="P23" s="31"/>
      <c r="Q23" s="20"/>
      <c r="R23" s="20"/>
      <c r="S23" s="20"/>
      <c r="T23" s="20"/>
      <c r="U23" s="20"/>
      <c r="V23" s="32"/>
      <c r="W23" s="20"/>
      <c r="X23" s="20"/>
      <c r="Y23" s="31"/>
      <c r="Z23" s="20"/>
      <c r="AA23" s="31"/>
      <c r="AB23" s="33" t="str">
        <f aca="false">IF($B23="","",COUNTA(B23:Z23)/25)</f>
        <v/>
      </c>
      <c r="AC23" s="33" t="str">
        <f aca="false">IF(OR($M23="",$P23="",$AA23=""),"",MIN(1,MAX(0,($AA23-$M23)/($P23-$M23))))</f>
        <v/>
      </c>
      <c r="AD23" s="33" t="str">
        <f aca="false">IF(OR($L23="",$O23="",$Z23="",$O23=$L23),"",($Z23-$L23)/($O23-$L23))</f>
        <v/>
      </c>
      <c r="AE23" s="21" t="str">
        <f aca="false">IF($B23="","",IF($AD23="","Sin medir",IF($AD23&gt;=1,"Meta lograda",IF($AD23&gt;=$AC23-0.1,"En línea",IF($AD23&gt;=$AC23-0.25,"Atención","Desviado")))))</f>
        <v/>
      </c>
      <c r="AF23" s="21" t="str">
        <f aca="false">IF($A23="","",IFERROR(INDEX('Test de calidad'!$L:$L,MATCH($A23,'Test de calidad'!$A:$A,0)),""))</f>
        <v/>
      </c>
    </row>
    <row r="24" customFormat="false" ht="48" hidden="false" customHeight="true" outlineLevel="0" collapsed="false">
      <c r="A24" s="20" t="s">
        <v>267</v>
      </c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31"/>
      <c r="N24" s="20"/>
      <c r="O24" s="20"/>
      <c r="P24" s="31"/>
      <c r="Q24" s="20"/>
      <c r="R24" s="20"/>
      <c r="S24" s="20"/>
      <c r="T24" s="20"/>
      <c r="U24" s="20"/>
      <c r="V24" s="32"/>
      <c r="W24" s="20"/>
      <c r="X24" s="20"/>
      <c r="Y24" s="31"/>
      <c r="Z24" s="20"/>
      <c r="AA24" s="31"/>
      <c r="AB24" s="33" t="str">
        <f aca="false">IF($B24="","",COUNTA(B24:Z24)/25)</f>
        <v/>
      </c>
      <c r="AC24" s="33" t="str">
        <f aca="false">IF(OR($M24="",$P24="",$AA24=""),"",MIN(1,MAX(0,($AA24-$M24)/($P24-$M24))))</f>
        <v/>
      </c>
      <c r="AD24" s="33" t="str">
        <f aca="false">IF(OR($L24="",$O24="",$Z24="",$O24=$L24),"",($Z24-$L24)/($O24-$L24))</f>
        <v/>
      </c>
      <c r="AE24" s="21" t="str">
        <f aca="false">IF($B24="","",IF($AD24="","Sin medir",IF($AD24&gt;=1,"Meta lograda",IF($AD24&gt;=$AC24-0.1,"En línea",IF($AD24&gt;=$AC24-0.25,"Atención","Desviado")))))</f>
        <v/>
      </c>
      <c r="AF24" s="21" t="str">
        <f aca="false">IF($A24="","",IFERROR(INDEX('Test de calidad'!$L:$L,MATCH($A24,'Test de calidad'!$A:$A,0)),""))</f>
        <v/>
      </c>
    </row>
    <row r="25" customFormat="false" ht="48" hidden="false" customHeight="true" outlineLevel="0" collapsed="false">
      <c r="A25" s="20" t="s">
        <v>268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31"/>
      <c r="N25" s="20"/>
      <c r="O25" s="20"/>
      <c r="P25" s="31"/>
      <c r="Q25" s="20"/>
      <c r="R25" s="20"/>
      <c r="S25" s="20"/>
      <c r="T25" s="20"/>
      <c r="U25" s="20"/>
      <c r="V25" s="32"/>
      <c r="W25" s="20"/>
      <c r="X25" s="20"/>
      <c r="Y25" s="31"/>
      <c r="Z25" s="20"/>
      <c r="AA25" s="31"/>
      <c r="AB25" s="33" t="str">
        <f aca="false">IF($B25="","",COUNTA(B25:Z25)/25)</f>
        <v/>
      </c>
      <c r="AC25" s="33" t="str">
        <f aca="false">IF(OR($M25="",$P25="",$AA25=""),"",MIN(1,MAX(0,($AA25-$M25)/($P25-$M25))))</f>
        <v/>
      </c>
      <c r="AD25" s="33" t="str">
        <f aca="false">IF(OR($L25="",$O25="",$Z25="",$O25=$L25),"",($Z25-$L25)/($O25-$L25))</f>
        <v/>
      </c>
      <c r="AE25" s="21" t="str">
        <f aca="false">IF($B25="","",IF($AD25="","Sin medir",IF($AD25&gt;=1,"Meta lograda",IF($AD25&gt;=$AC25-0.1,"En línea",IF($AD25&gt;=$AC25-0.25,"Atención","Desviado")))))</f>
        <v/>
      </c>
      <c r="AF25" s="21" t="str">
        <f aca="false">IF($A25="","",IFERROR(INDEX('Test de calidad'!$L:$L,MATCH($A25,'Test de calidad'!$A:$A,0)),""))</f>
        <v/>
      </c>
    </row>
    <row r="26" customFormat="false" ht="48" hidden="false" customHeight="true" outlineLevel="0" collapsed="false">
      <c r="A26" s="20" t="s">
        <v>269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31"/>
      <c r="N26" s="20"/>
      <c r="O26" s="20"/>
      <c r="P26" s="31"/>
      <c r="Q26" s="20"/>
      <c r="R26" s="20"/>
      <c r="S26" s="20"/>
      <c r="T26" s="20"/>
      <c r="U26" s="20"/>
      <c r="V26" s="32"/>
      <c r="W26" s="20"/>
      <c r="X26" s="20"/>
      <c r="Y26" s="31"/>
      <c r="Z26" s="20"/>
      <c r="AA26" s="31"/>
      <c r="AB26" s="33" t="str">
        <f aca="false">IF($B26="","",COUNTA(B26:Z26)/25)</f>
        <v/>
      </c>
      <c r="AC26" s="33" t="str">
        <f aca="false">IF(OR($M26="",$P26="",$AA26=""),"",MIN(1,MAX(0,($AA26-$M26)/($P26-$M26))))</f>
        <v/>
      </c>
      <c r="AD26" s="33" t="str">
        <f aca="false">IF(OR($L26="",$O26="",$Z26="",$O26=$L26),"",($Z26-$L26)/($O26-$L26))</f>
        <v/>
      </c>
      <c r="AE26" s="21" t="str">
        <f aca="false">IF($B26="","",IF($AD26="","Sin medir",IF($AD26&gt;=1,"Meta lograda",IF($AD26&gt;=$AC26-0.1,"En línea",IF($AD26&gt;=$AC26-0.25,"Atención","Desviado")))))</f>
        <v/>
      </c>
      <c r="AF26" s="21" t="str">
        <f aca="false">IF($A26="","",IFERROR(INDEX('Test de calidad'!$L:$L,MATCH($A26,'Test de calidad'!$A:$A,0)),""))</f>
        <v/>
      </c>
    </row>
    <row r="27" customFormat="false" ht="48" hidden="false" customHeight="true" outlineLevel="0" collapsed="false">
      <c r="A27" s="20" t="s">
        <v>270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31"/>
      <c r="N27" s="20"/>
      <c r="O27" s="20"/>
      <c r="P27" s="31"/>
      <c r="Q27" s="20"/>
      <c r="R27" s="20"/>
      <c r="S27" s="20"/>
      <c r="T27" s="20"/>
      <c r="U27" s="20"/>
      <c r="V27" s="32"/>
      <c r="W27" s="20"/>
      <c r="X27" s="20"/>
      <c r="Y27" s="31"/>
      <c r="Z27" s="20"/>
      <c r="AA27" s="31"/>
      <c r="AB27" s="33" t="str">
        <f aca="false">IF($B27="","",COUNTA(B27:Z27)/25)</f>
        <v/>
      </c>
      <c r="AC27" s="33" t="str">
        <f aca="false">IF(OR($M27="",$P27="",$AA27=""),"",MIN(1,MAX(0,($AA27-$M27)/($P27-$M27))))</f>
        <v/>
      </c>
      <c r="AD27" s="33" t="str">
        <f aca="false">IF(OR($L27="",$O27="",$Z27="",$O27=$L27),"",($Z27-$L27)/($O27-$L27))</f>
        <v/>
      </c>
      <c r="AE27" s="21" t="str">
        <f aca="false">IF($B27="","",IF($AD27="","Sin medir",IF($AD27&gt;=1,"Meta lograda",IF($AD27&gt;=$AC27-0.1,"En línea",IF($AD27&gt;=$AC27-0.25,"Atención","Desviado")))))</f>
        <v/>
      </c>
      <c r="AF27" s="21" t="str">
        <f aca="false">IF($A27="","",IFERROR(INDEX('Test de calidad'!$L:$L,MATCH($A27,'Test de calidad'!$A:$A,0)),""))</f>
        <v/>
      </c>
    </row>
    <row r="28" customFormat="false" ht="48" hidden="false" customHeight="true" outlineLevel="0" collapsed="false">
      <c r="A28" s="20" t="s">
        <v>271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31"/>
      <c r="N28" s="20"/>
      <c r="O28" s="20"/>
      <c r="P28" s="31"/>
      <c r="Q28" s="20"/>
      <c r="R28" s="20"/>
      <c r="S28" s="20"/>
      <c r="T28" s="20"/>
      <c r="U28" s="20"/>
      <c r="V28" s="32"/>
      <c r="W28" s="20"/>
      <c r="X28" s="20"/>
      <c r="Y28" s="31"/>
      <c r="Z28" s="20"/>
      <c r="AA28" s="31"/>
      <c r="AB28" s="33" t="str">
        <f aca="false">IF($B28="","",COUNTA(B28:Z28)/25)</f>
        <v/>
      </c>
      <c r="AC28" s="33" t="str">
        <f aca="false">IF(OR($M28="",$P28="",$AA28=""),"",MIN(1,MAX(0,($AA28-$M28)/($P28-$M28))))</f>
        <v/>
      </c>
      <c r="AD28" s="33" t="str">
        <f aca="false">IF(OR($L28="",$O28="",$Z28="",$O28=$L28),"",($Z28-$L28)/($O28-$L28))</f>
        <v/>
      </c>
      <c r="AE28" s="21" t="str">
        <f aca="false">IF($B28="","",IF($AD28="","Sin medir",IF($AD28&gt;=1,"Meta lograda",IF($AD28&gt;=$AC28-0.1,"En línea",IF($AD28&gt;=$AC28-0.25,"Atención","Desviado")))))</f>
        <v/>
      </c>
      <c r="AF28" s="21" t="str">
        <f aca="false">IF($A28="","",IFERROR(INDEX('Test de calidad'!$L:$L,MATCH($A28,'Test de calidad'!$A:$A,0)),""))</f>
        <v/>
      </c>
    </row>
    <row r="29" customFormat="false" ht="48" hidden="false" customHeight="true" outlineLevel="0" collapsed="false">
      <c r="A29" s="20" t="s">
        <v>272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31"/>
      <c r="N29" s="20"/>
      <c r="O29" s="20"/>
      <c r="P29" s="31"/>
      <c r="Q29" s="20"/>
      <c r="R29" s="20"/>
      <c r="S29" s="20"/>
      <c r="T29" s="20"/>
      <c r="U29" s="20"/>
      <c r="V29" s="32"/>
      <c r="W29" s="20"/>
      <c r="X29" s="20"/>
      <c r="Y29" s="31"/>
      <c r="Z29" s="20"/>
      <c r="AA29" s="31"/>
      <c r="AB29" s="33" t="str">
        <f aca="false">IF($B29="","",COUNTA(B29:Z29)/25)</f>
        <v/>
      </c>
      <c r="AC29" s="33" t="str">
        <f aca="false">IF(OR($M29="",$P29="",$AA29=""),"",MIN(1,MAX(0,($AA29-$M29)/($P29-$M29))))</f>
        <v/>
      </c>
      <c r="AD29" s="33" t="str">
        <f aca="false">IF(OR($L29="",$O29="",$Z29="",$O29=$L29),"",($Z29-$L29)/($O29-$L29))</f>
        <v/>
      </c>
      <c r="AE29" s="21" t="str">
        <f aca="false">IF($B29="","",IF($AD29="","Sin medir",IF($AD29&gt;=1,"Meta lograda",IF($AD29&gt;=$AC29-0.1,"En línea",IF($AD29&gt;=$AC29-0.25,"Atención","Desviado")))))</f>
        <v/>
      </c>
      <c r="AF29" s="21" t="str">
        <f aca="false">IF($A29="","",IFERROR(INDEX('Test de calidad'!$L:$L,MATCH($A29,'Test de calidad'!$A:$A,0)),""))</f>
        <v/>
      </c>
    </row>
    <row r="30" customFormat="false" ht="48" hidden="false" customHeight="true" outlineLevel="0" collapsed="false">
      <c r="A30" s="20" t="s">
        <v>273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31"/>
      <c r="N30" s="20"/>
      <c r="O30" s="20"/>
      <c r="P30" s="31"/>
      <c r="Q30" s="20"/>
      <c r="R30" s="20"/>
      <c r="S30" s="20"/>
      <c r="T30" s="20"/>
      <c r="U30" s="20"/>
      <c r="V30" s="32"/>
      <c r="W30" s="20"/>
      <c r="X30" s="20"/>
      <c r="Y30" s="31"/>
      <c r="Z30" s="20"/>
      <c r="AA30" s="31"/>
      <c r="AB30" s="33" t="str">
        <f aca="false">IF($B30="","",COUNTA(B30:Z30)/25)</f>
        <v/>
      </c>
      <c r="AC30" s="33" t="str">
        <f aca="false">IF(OR($M30="",$P30="",$AA30=""),"",MIN(1,MAX(0,($AA30-$M30)/($P30-$M30))))</f>
        <v/>
      </c>
      <c r="AD30" s="33" t="str">
        <f aca="false">IF(OR($L30="",$O30="",$Z30="",$O30=$L30),"",($Z30-$L30)/($O30-$L30))</f>
        <v/>
      </c>
      <c r="AE30" s="21" t="str">
        <f aca="false">IF($B30="","",IF($AD30="","Sin medir",IF($AD30&gt;=1,"Meta lograda",IF($AD30&gt;=$AC30-0.1,"En línea",IF($AD30&gt;=$AC30-0.25,"Atención","Desviado")))))</f>
        <v/>
      </c>
      <c r="AF30" s="21" t="str">
        <f aca="false">IF($A30="","",IFERROR(INDEX('Test de calidad'!$L:$L,MATCH($A30,'Test de calidad'!$A:$A,0)),""))</f>
        <v/>
      </c>
    </row>
    <row r="31" customFormat="false" ht="48" hidden="false" customHeight="true" outlineLevel="0" collapsed="false">
      <c r="A31" s="20" t="s">
        <v>274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31"/>
      <c r="N31" s="20"/>
      <c r="O31" s="20"/>
      <c r="P31" s="31"/>
      <c r="Q31" s="20"/>
      <c r="R31" s="20"/>
      <c r="S31" s="20"/>
      <c r="T31" s="20"/>
      <c r="U31" s="20"/>
      <c r="V31" s="32"/>
      <c r="W31" s="20"/>
      <c r="X31" s="20"/>
      <c r="Y31" s="31"/>
      <c r="Z31" s="20"/>
      <c r="AA31" s="31"/>
      <c r="AB31" s="33" t="str">
        <f aca="false">IF($B31="","",COUNTA(B31:Z31)/25)</f>
        <v/>
      </c>
      <c r="AC31" s="33" t="str">
        <f aca="false">IF(OR($M31="",$P31="",$AA31=""),"",MIN(1,MAX(0,($AA31-$M31)/($P31-$M31))))</f>
        <v/>
      </c>
      <c r="AD31" s="33" t="str">
        <f aca="false">IF(OR($L31="",$O31="",$Z31="",$O31=$L31),"",($Z31-$L31)/($O31-$L31))</f>
        <v/>
      </c>
      <c r="AE31" s="21" t="str">
        <f aca="false">IF($B31="","",IF($AD31="","Sin medir",IF($AD31&gt;=1,"Meta lograda",IF($AD31&gt;=$AC31-0.1,"En línea",IF($AD31&gt;=$AC31-0.25,"Atención","Desviado")))))</f>
        <v/>
      </c>
      <c r="AF31" s="21" t="str">
        <f aca="false">IF($A31="","",IFERROR(INDEX('Test de calidad'!$L:$L,MATCH($A31,'Test de calidad'!$A:$A,0)),""))</f>
        <v/>
      </c>
    </row>
    <row r="32" customFormat="false" ht="48" hidden="false" customHeight="true" outlineLevel="0" collapsed="false">
      <c r="A32" s="20" t="s">
        <v>275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31"/>
      <c r="N32" s="20"/>
      <c r="O32" s="20"/>
      <c r="P32" s="31"/>
      <c r="Q32" s="20"/>
      <c r="R32" s="20"/>
      <c r="S32" s="20"/>
      <c r="T32" s="20"/>
      <c r="U32" s="20"/>
      <c r="V32" s="32"/>
      <c r="W32" s="20"/>
      <c r="X32" s="20"/>
      <c r="Y32" s="31"/>
      <c r="Z32" s="20"/>
      <c r="AA32" s="31"/>
      <c r="AB32" s="33" t="str">
        <f aca="false">IF($B32="","",COUNTA(B32:Z32)/25)</f>
        <v/>
      </c>
      <c r="AC32" s="33" t="str">
        <f aca="false">IF(OR($M32="",$P32="",$AA32=""),"",MIN(1,MAX(0,($AA32-$M32)/($P32-$M32))))</f>
        <v/>
      </c>
      <c r="AD32" s="33" t="str">
        <f aca="false">IF(OR($L32="",$O32="",$Z32="",$O32=$L32),"",($Z32-$L32)/($O32-$L32))</f>
        <v/>
      </c>
      <c r="AE32" s="21" t="str">
        <f aca="false">IF($B32="","",IF($AD32="","Sin medir",IF($AD32&gt;=1,"Meta lograda",IF($AD32&gt;=$AC32-0.1,"En línea",IF($AD32&gt;=$AC32-0.25,"Atención","Desviado")))))</f>
        <v/>
      </c>
      <c r="AF32" s="21" t="str">
        <f aca="false">IF($A32="","",IFERROR(INDEX('Test de calidad'!$L:$L,MATCH($A32,'Test de calidad'!$A:$A,0)),""))</f>
        <v/>
      </c>
    </row>
    <row r="33" customFormat="false" ht="48" hidden="false" customHeight="true" outlineLevel="0" collapsed="false">
      <c r="A33" s="20" t="s">
        <v>276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31"/>
      <c r="N33" s="20"/>
      <c r="O33" s="20"/>
      <c r="P33" s="31"/>
      <c r="Q33" s="20"/>
      <c r="R33" s="20"/>
      <c r="S33" s="20"/>
      <c r="T33" s="20"/>
      <c r="U33" s="20"/>
      <c r="V33" s="32"/>
      <c r="W33" s="20"/>
      <c r="X33" s="20"/>
      <c r="Y33" s="31"/>
      <c r="Z33" s="20"/>
      <c r="AA33" s="31"/>
      <c r="AB33" s="33" t="str">
        <f aca="false">IF($B33="","",COUNTA(B33:Z33)/25)</f>
        <v/>
      </c>
      <c r="AC33" s="33" t="str">
        <f aca="false">IF(OR($M33="",$P33="",$AA33=""),"",MIN(1,MAX(0,($AA33-$M33)/($P33-$M33))))</f>
        <v/>
      </c>
      <c r="AD33" s="33" t="str">
        <f aca="false">IF(OR($L33="",$O33="",$Z33="",$O33=$L33),"",($Z33-$L33)/($O33-$L33))</f>
        <v/>
      </c>
      <c r="AE33" s="21" t="str">
        <f aca="false">IF($B33="","",IF($AD33="","Sin medir",IF($AD33&gt;=1,"Meta lograda",IF($AD33&gt;=$AC33-0.1,"En línea",IF($AD33&gt;=$AC33-0.25,"Atención","Desviado")))))</f>
        <v/>
      </c>
      <c r="AF33" s="21" t="str">
        <f aca="false">IF($A33="","",IFERROR(INDEX('Test de calidad'!$L:$L,MATCH($A33,'Test de calidad'!$A:$A,0)),""))</f>
        <v/>
      </c>
    </row>
    <row r="34" customFormat="false" ht="48" hidden="false" customHeight="true" outlineLevel="0" collapsed="false">
      <c r="A34" s="20" t="s">
        <v>277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31"/>
      <c r="N34" s="20"/>
      <c r="O34" s="20"/>
      <c r="P34" s="31"/>
      <c r="Q34" s="20"/>
      <c r="R34" s="20"/>
      <c r="S34" s="20"/>
      <c r="T34" s="20"/>
      <c r="U34" s="20"/>
      <c r="V34" s="32"/>
      <c r="W34" s="20"/>
      <c r="X34" s="20"/>
      <c r="Y34" s="31"/>
      <c r="Z34" s="20"/>
      <c r="AA34" s="31"/>
      <c r="AB34" s="33" t="str">
        <f aca="false">IF($B34="","",COUNTA(B34:Z34)/25)</f>
        <v/>
      </c>
      <c r="AC34" s="33" t="str">
        <f aca="false">IF(OR($M34="",$P34="",$AA34=""),"",MIN(1,MAX(0,($AA34-$M34)/($P34-$M34))))</f>
        <v/>
      </c>
      <c r="AD34" s="33" t="str">
        <f aca="false">IF(OR($L34="",$O34="",$Z34="",$O34=$L34),"",($Z34-$L34)/($O34-$L34))</f>
        <v/>
      </c>
      <c r="AE34" s="21" t="str">
        <f aca="false">IF($B34="","",IF($AD34="","Sin medir",IF($AD34&gt;=1,"Meta lograda",IF($AD34&gt;=$AC34-0.1,"En línea",IF($AD34&gt;=$AC34-0.25,"Atención","Desviado")))))</f>
        <v/>
      </c>
      <c r="AF34" s="21" t="str">
        <f aca="false">IF($A34="","",IFERROR(INDEX('Test de calidad'!$L:$L,MATCH($A34,'Test de calidad'!$A:$A,0)),""))</f>
        <v/>
      </c>
    </row>
  </sheetData>
  <mergeCells count="2">
    <mergeCell ref="A3:E3"/>
    <mergeCell ref="F3:N3"/>
  </mergeCells>
  <conditionalFormatting sqref="AE5:AE34">
    <cfRule type="cellIs" priority="2" operator="equal" aboveAverage="0" equalAverage="0" bottom="0" percent="0" rank="0" text="" dxfId="0">
      <formula>"Desviado"</formula>
    </cfRule>
    <cfRule type="cellIs" priority="3" operator="equal" aboveAverage="0" equalAverage="0" bottom="0" percent="0" rank="0" text="" dxfId="3">
      <formula>"Atención"</formula>
    </cfRule>
    <cfRule type="cellIs" priority="4" operator="equal" aboveAverage="0" equalAverage="0" bottom="0" percent="0" rank="0" text="" dxfId="2">
      <formula>"En línea"</formula>
    </cfRule>
    <cfRule type="cellIs" priority="5" operator="equal" aboveAverage="0" equalAverage="0" bottom="0" percent="0" rank="0" text="" dxfId="4">
      <formula>"Meta lograda"</formula>
    </cfRule>
  </conditionalFormatting>
  <conditionalFormatting sqref="AB5:AB34">
    <cfRule type="cellIs" priority="6" operator="lessThan" aboveAverage="0" equalAverage="0" bottom="0" percent="0" rank="0" text="" dxfId="5">
      <formula>0.8</formula>
    </cfRule>
  </conditionalFormatting>
  <dataValidations count="4">
    <dataValidation allowBlank="true" error="Elige una opción de la lista" errorStyle="stop" errorTitle="Valor no válido" operator="between" showDropDown="false" showErrorMessage="false" showInputMessage="false" sqref="C5:C34" type="list">
      <formula1>Listas!$A$2:$A$7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D5:D34" type="list">
      <formula1>Listas!$E$2:$E$3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K5:K34" type="list">
      <formula1>Listas!$B$2:$B$3</formula1>
      <formula2>0</formula2>
    </dataValidation>
    <dataValidation allowBlank="true" error="Elige una opción de la lista" errorStyle="stop" errorTitle="Valor no válido" operator="between" showDropDown="false" showErrorMessage="false" showInputMessage="false" sqref="R5:R34" type="list">
      <formula1>Listas!$C$2:$C$7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2026-10-05T16:45:08Z</dcterms:created>
  <dc:creator>openpyxl</dc:creator>
  <dc:description/>
  <dc:language>en-US</dc:language>
  <cp:lastModifiedBy/>
  <dcterms:modified xsi:type="dcterms:W3CDTF">2026-10-05T16:45:10Z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