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icio" sheetId="1" state="visible" r:id="rId3"/>
    <sheet name="Contrato de Parada" sheetId="2" state="visible" r:id="rId4"/>
    <sheet name="Revisión" sheetId="3" state="visible" r:id="rId5"/>
    <sheet name="Señales de escalada" sheetId="4" state="visible" r:id="rId6"/>
    <sheet name="Bitácora" sheetId="5" state="visible" r:id="rId7"/>
    <sheet name="Cierre anticipado" sheetId="6" state="visible" r:id="rId8"/>
    <sheet name="Ejemplo RD 2020" sheetId="7" state="visible" r:id="rId9"/>
    <sheet name="Ejemplo RD · Revisión" sheetId="8" state="visible" r:id="rId10"/>
    <sheet name="Ejemplo RD · Señales" sheetId="9" state="visible" r:id="rId11"/>
    <sheet name="Listas" sheetId="10" state="hidden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0" authorId="0">
      <text>
        <r>
          <rPr>
            <sz val="10"/>
            <rFont val="Arial"/>
            <family val="2"/>
          </rPr>
          <t xml:space="preserve">Mayor que: se detiene si el valor sube por encima del umbral (costo, desviación, fallas). Menor que: se detiene si baja (avance, capacidad, beneficio).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0" authorId="0">
      <text>
        <r>
          <rPr>
            <sz val="10"/>
            <rFont val="Arial"/>
            <family val="2"/>
          </rPr>
          <t xml:space="preserve">Mayor que: se detiene si el valor sube por encima del umbral (costo, desviación, fallas). Menor que: se detiene si baja (avance, capacidad, beneficio).</t>
        </r>
      </text>
    </comment>
  </commentList>
</comments>
</file>

<file path=xl/sharedStrings.xml><?xml version="1.0" encoding="utf-8"?>
<sst xmlns="http://schemas.openxmlformats.org/spreadsheetml/2006/main" count="378" uniqueCount="206">
  <si>
    <t xml:space="preserve">Define cuándo detenerte</t>
  </si>
  <si>
    <t xml:space="preserve">Kit de Supervivencia del PM en América Latina · Herramienta 3 de 3 · Contrato de Parada y revisión de continuidad</t>
  </si>
  <si>
    <t xml:space="preserve">Heydi Pazmiño · Fernando Lorefice — XVI Congreso Internacional de Dirección de Proyectos · PMI República Dominicana · 2026</t>
  </si>
  <si>
    <t xml:space="preserve">Para qué sirve</t>
  </si>
  <si>
    <t xml:space="preserve">Para decidir en frío, antes de empezar, qué evidencia te haría detener tu proyecto, quién decide y qué se hace después; y para que en cada revisión la recomendación salga de la evidencia y no de la presión.</t>
  </si>
  <si>
    <t xml:space="preserve">1 · Contrato de Parada</t>
  </si>
  <si>
    <t xml:space="preserve">Escribe de 3 a 5 criterios con estado, fecha, umbral de alerta y umbral de parada. Define quién decide, el revisor independiente y el plan B. Imprímelo y fírmalo con tu patrocinador.</t>
  </si>
  <si>
    <t xml:space="preserve">2 · Revisión</t>
  </si>
  <si>
    <t xml:space="preserve">En cada revisión de fase registra el valor actual de cada criterio y responde las 7 preguntas. La hoja calcula una recomendación: continuar, ajustar, pausar o detener.</t>
  </si>
  <si>
    <t xml:space="preserve">3 · Señales de escalada</t>
  </si>
  <si>
    <t xml:space="preserve">Marca cuáles de las 12 señales ves en tu proyecto. El índice alimenta la recomendación.</t>
  </si>
  <si>
    <t xml:space="preserve">4 · Bitácora</t>
  </si>
  <si>
    <t xml:space="preserve">Registra cada decisión, quién la tomó y si hubo una excepción. Es tu expediente ante el comité y ante los órganos de control.</t>
  </si>
  <si>
    <t xml:space="preserve">5 · Cierre anticipado</t>
  </si>
  <si>
    <t xml:space="preserve">Si decides detener, sigue la lista para cerrar bien: decisión, comunicación, contratos, activos, personas, plan B, lecciones y expediente.</t>
  </si>
  <si>
    <t xml:space="preserve">Ejemplo</t>
  </si>
  <si>
    <t xml:space="preserve">La pestaña 'Ejemplo RD 2020' muestra cómo se habría visto un Contrato de Parada para el voto automatizado de las elecciones municipales dominicanas de 2020. Es un ejemplo didáctico.</t>
  </si>
  <si>
    <t xml:space="preserve">Leyenda</t>
  </si>
  <si>
    <t xml:space="preserve">Celda para que tú la llenes (texto en azul).</t>
  </si>
  <si>
    <t xml:space="preserve">Celda calculada. No la edites.</t>
  </si>
  <si>
    <t xml:space="preserve">Encabezado de una columna calculada.</t>
  </si>
  <si>
    <t xml:space="preserve">Cómo escribir un criterio</t>
  </si>
  <si>
    <t xml:space="preserve">Si para [fecha o hito] no hemos logrado [estado medible], [detenemos / pasamos al plan B]. Lo verifica [fuente] y lo decide [persona].</t>
  </si>
  <si>
    <t xml:space="preserve">La regla de oro</t>
  </si>
  <si>
    <t xml:space="preserve">Cuando sientes que es hora de parar, normalmente ya es tarde. Por eso los criterios se escriben antes de empezar.</t>
  </si>
  <si>
    <t xml:space="preserve">Base: Duke (2022), Royer (2003), Keil y Mähring (2010), Staw (1976), Lovallo y Kahneman (2003), Cooper (stage-gate). Umbrales y reglas de recomendación: propuesta de los autores; ajústalos a tu organización. Uso libre citando la fuente.</t>
  </si>
  <si>
    <t xml:space="preserve">Contrato de Parada</t>
  </si>
  <si>
    <t xml:space="preserve">Se firma al iniciar el proyecto o en la próxima revisión de fase. Una página, en frío, antes de que haya presión.</t>
  </si>
  <si>
    <t xml:space="preserve">Proyecto</t>
  </si>
  <si>
    <t xml:space="preserve">Regla de no castigo</t>
  </si>
  <si>
    <t xml:space="preserve">Patrocinador</t>
  </si>
  <si>
    <t xml:space="preserve">Quien presente evidencia de que se cumple un criterio de parada no será sancionado por ello; la sanción corresponde a ocultarla.</t>
  </si>
  <si>
    <t xml:space="preserve">Director del proyecto</t>
  </si>
  <si>
    <t xml:space="preserve">Objetivo y beneficio esperado (herramienta 1)</t>
  </si>
  <si>
    <t xml:space="preserve">Fecha de firma</t>
  </si>
  <si>
    <t xml:space="preserve">#</t>
  </si>
  <si>
    <t xml:space="preserve">Tipo</t>
  </si>
  <si>
    <t xml:space="preserve">Criterio: si para [fecha] no hemos logrado [estado], [acción]</t>
  </si>
  <si>
    <t xml:space="preserve">Indicador</t>
  </si>
  <si>
    <t xml:space="preserve">Unidad</t>
  </si>
  <si>
    <t xml:space="preserve">Detener si el valor es…</t>
  </si>
  <si>
    <t xml:space="preserve">Umbral de alerta</t>
  </si>
  <si>
    <t xml:space="preserve">Umbral de parada</t>
  </si>
  <si>
    <t xml:space="preserve">Fecha de evaluación</t>
  </si>
  <si>
    <t xml:space="preserve">Fuente de evidencia</t>
  </si>
  <si>
    <t xml:space="preserve">Quién decide (y suplente)</t>
  </si>
  <si>
    <t xml:space="preserve">Plan B si se detiene</t>
  </si>
  <si>
    <t xml:space="preserve">C1</t>
  </si>
  <si>
    <t xml:space="preserve">C2</t>
  </si>
  <si>
    <t xml:space="preserve">C3</t>
  </si>
  <si>
    <t xml:space="preserve">C4</t>
  </si>
  <si>
    <t xml:space="preserve">C5</t>
  </si>
  <si>
    <t xml:space="preserve">Revisor independiente / exit champion</t>
  </si>
  <si>
    <t xml:space="preserve">Plazo máximo para decidir cuando se cumple un criterio</t>
  </si>
  <si>
    <t xml:space="preserve">Cómo se comunica la decisión</t>
  </si>
  <si>
    <t xml:space="preserve">Firmas</t>
  </si>
  <si>
    <t xml:space="preserve">_____________________________</t>
  </si>
  <si>
    <t xml:space="preserve">Revisor independiente</t>
  </si>
  <si>
    <t xml:space="preserve">Revisión de continuidad</t>
  </si>
  <si>
    <t xml:space="preserve">Llénala en cada revisión de fase o comité. La recomendación se calcula con los criterios, las 7 preguntas y el índice de escalada.</t>
  </si>
  <si>
    <t xml:space="preserve">Fecha de la revisión:</t>
  </si>
  <si>
    <t xml:space="preserve">Criterio</t>
  </si>
  <si>
    <t xml:space="preserve">Detener si…</t>
  </si>
  <si>
    <t xml:space="preserve">Alerta</t>
  </si>
  <si>
    <t xml:space="preserve">Parada</t>
  </si>
  <si>
    <t xml:space="preserve">Valor actual</t>
  </si>
  <si>
    <t xml:space="preserve">Fecha evaluación</t>
  </si>
  <si>
    <t xml:space="preserve">Estado</t>
  </si>
  <si>
    <t xml:space="preserve">Las 7 preguntas</t>
  </si>
  <si>
    <t xml:space="preserve">Pregunta</t>
  </si>
  <si>
    <t xml:space="preserve">Respuesta</t>
  </si>
  <si>
    <t xml:space="preserve">Respuesta que preocupa</t>
  </si>
  <si>
    <t xml:space="preserve">¿Preocupa?</t>
  </si>
  <si>
    <t xml:space="preserve">Prueba del día cero: si hoy no hubiéramos gastado nada, ¿aprobaríamos este proyecto con lo que ahora sabemos?</t>
  </si>
  <si>
    <t xml:space="preserve">No</t>
  </si>
  <si>
    <t xml:space="preserve">Vista externa: ¿a proyectos similares en esta situación les fue bien al continuar?</t>
  </si>
  <si>
    <t xml:space="preserve">No / No sabemos</t>
  </si>
  <si>
    <t xml:space="preserve">¿Se cumplió algún criterio de parada o de alerta? (lo calcula la tabla de arriba)</t>
  </si>
  <si>
    <t xml:space="preserve">Sí</t>
  </si>
  <si>
    <t xml:space="preserve">¿El beneficio sigue siendo válido y alcanzable, aunque el entregable sí lo sea?</t>
  </si>
  <si>
    <t xml:space="preserve">¿Quienes defienden continuar tienen incentivos personales o políticos para hacerlo?</t>
  </si>
  <si>
    <t xml:space="preserve">Último momento: ¿corregir sobre la marcha reduce el riesgo frente a activar el plan B?</t>
  </si>
  <si>
    <t xml:space="preserve">¿Existe una pausa barata que preserve el valor mientras se aclara la situación?</t>
  </si>
  <si>
    <t xml:space="preserve">Resultado</t>
  </si>
  <si>
    <t xml:space="preserve">Criterios en parada</t>
  </si>
  <si>
    <t xml:space="preserve">Criterios en alerta o vencidos</t>
  </si>
  <si>
    <t xml:space="preserve">Preguntas que preocupan (de 6, sin contar la 7)</t>
  </si>
  <si>
    <t xml:space="preserve">Índice de escalada</t>
  </si>
  <si>
    <t xml:space="preserve">Recomendación</t>
  </si>
  <si>
    <t xml:space="preserve">Decisión tomada</t>
  </si>
  <si>
    <t xml:space="preserve">¿Difiere de la recomendación? Justificación escrita</t>
  </si>
  <si>
    <t xml:space="preserve">Quién decidió</t>
  </si>
  <si>
    <t xml:space="preserve">Próxima revisión</t>
  </si>
  <si>
    <t xml:space="preserve">La recomendación es una ayuda, no una orden: la decisión es del patrocinador o del comité. Si la decisión difiere de la recomendación, la justificación queda por escrito.</t>
  </si>
  <si>
    <t xml:space="preserve">Diagnóstico de escalada del compromiso</t>
  </si>
  <si>
    <t xml:space="preserve">Basado en las fases de Keil y Mähring (2010): deriva, tratar síntomas y racionalizar la continuación. Responde con honestidad.</t>
  </si>
  <si>
    <t xml:space="preserve">Señal</t>
  </si>
  <si>
    <t xml:space="preserve">Fase</t>
  </si>
  <si>
    <t xml:space="preserve">¿La ves en tu proyecto?</t>
  </si>
  <si>
    <t xml:space="preserve">La línea base se ha rehecho dos o más veces y cada nueva versión se presenta como la definitiva.</t>
  </si>
  <si>
    <t xml:space="preserve">Deriva</t>
  </si>
  <si>
    <t xml:space="preserve">El informe de avance está en verde, pero nadie puede mostrar el beneficio esperado.</t>
  </si>
  <si>
    <t xml:space="preserve">Se recorta alcance o calidad en silencio para cumplir una fecha.</t>
  </si>
  <si>
    <t xml:space="preserve">Los supuestos del caso de negocio ya no son ciertos, pero el caso no se ha actualizado.</t>
  </si>
  <si>
    <t xml:space="preserve">Cada problema se resuelve agregando gente, plazo o presupuesto, sin revisar el plan.</t>
  </si>
  <si>
    <t xml:space="preserve">Tratar síntomas</t>
  </si>
  <si>
    <t xml:space="preserve">Se cambió de proveedor o de líder técnico y los problemas siguen iguales.</t>
  </si>
  <si>
    <t xml:space="preserve">Las malas noticias llegan tarde o suavizadas al patrocinador.</t>
  </si>
  <si>
    <t xml:space="preserve">Se usan reservas para cubrir problemas que no estaban en el registro de riesgos.</t>
  </si>
  <si>
    <t xml:space="preserve">El principal argumento para seguir es lo que ya se gastó.</t>
  </si>
  <si>
    <t xml:space="preserve">Racionalizar</t>
  </si>
  <si>
    <t xml:space="preserve">'Ya falta poco' se ha dicho en más de dos reuniones de comité.</t>
  </si>
  <si>
    <t xml:space="preserve">Detener el proyecto se considera un fracaso personal de alguien con poder.</t>
  </si>
  <si>
    <t xml:space="preserve">Hay una fecha política (inauguración, elección, informe anual) que pesa más que la evidencia técnica.</t>
  </si>
  <si>
    <t xml:space="preserve">Señales presentes (de 12)</t>
  </si>
  <si>
    <t xml:space="preserve">Fase más avanzada con señales</t>
  </si>
  <si>
    <t xml:space="preserve">Bajo (0–3): seguimiento normal. Medio (4–6): pide una revisión independiente. Alto (7 o más): el proyecto probablemente está racionalizando su continuación; la decisión no debe quedar solo en manos de su promotor.</t>
  </si>
  <si>
    <t xml:space="preserve">Bitácora de decisiones de continuidad</t>
  </si>
  <si>
    <t xml:space="preserve">Una fila por revisión o compuerta. Es el expediente de tus decisiones ante el comité y los órganos de control.</t>
  </si>
  <si>
    <t xml:space="preserve">Fecha</t>
  </si>
  <si>
    <t xml:space="preserve">Revisión o compuerta</t>
  </si>
  <si>
    <t xml:space="preserve">Criterios en parada / alerta</t>
  </si>
  <si>
    <t xml:space="preserve">Recomendación de la hoja</t>
  </si>
  <si>
    <t xml:space="preserve">¿Excepción documentada?</t>
  </si>
  <si>
    <t xml:space="preserve">Justificación</t>
  </si>
  <si>
    <t xml:space="preserve">Acta o referencia</t>
  </si>
  <si>
    <t xml:space="preserve">Lista de cierre anticipado</t>
  </si>
  <si>
    <t xml:space="preserve">Si la decisión es detener, cierra bien. Detener mal también es un riesgo.</t>
  </si>
  <si>
    <t xml:space="preserve">Frente</t>
  </si>
  <si>
    <t xml:space="preserve">Tarea</t>
  </si>
  <si>
    <t xml:space="preserve">Responsable</t>
  </si>
  <si>
    <t xml:space="preserve">Fecha límite</t>
  </si>
  <si>
    <t xml:space="preserve">Decisión</t>
  </si>
  <si>
    <t xml:space="preserve">Acta con los criterios cumplidos, la evidencia, quién decidió y por qué; incluir excepciones previas si las hubo.</t>
  </si>
  <si>
    <t xml:space="preserve">Comunicación</t>
  </si>
  <si>
    <t xml:space="preserve">Mensaje único y honesto a equipo, clientes, proveedores, comunidad y, si aplica, ciudadanía. Primero los afectados directos.</t>
  </si>
  <si>
    <t xml:space="preserve">Contratos</t>
  </si>
  <si>
    <t xml:space="preserve">Notificar la terminación según las cláusulas y los plazos contractuales.</t>
  </si>
  <si>
    <t xml:space="preserve">Liquidar los trabajos ejecutados y cerrar órdenes de compra abiertas.</t>
  </si>
  <si>
    <t xml:space="preserve">Ejecutar garantías o pólizas si corresponde.</t>
  </si>
  <si>
    <t xml:space="preserve">Activos</t>
  </si>
  <si>
    <t xml:space="preserve">Inventariar equipos, licencias, diseños, datos y permisos; definir qué se reutiliza, se transfiere o se dispone.</t>
  </si>
  <si>
    <t xml:space="preserve">Personas</t>
  </si>
  <si>
    <t xml:space="preserve">Reasignar al equipo sin estigma y reconocer públicamente el trabajo realizado.</t>
  </si>
  <si>
    <t xml:space="preserve">Liberar los recursos compartidos con otros proyectos.</t>
  </si>
  <si>
    <t xml:space="preserve">Plan B</t>
  </si>
  <si>
    <t xml:space="preserve">Activar la alternativa preaprobada para que el objetivo, si sigue vigente, se cumpla por otra vía.</t>
  </si>
  <si>
    <t xml:space="preserve">Finanzas</t>
  </si>
  <si>
    <t xml:space="preserve">Cerrar la contabilidad del proyecto y liberar las reservas no utilizadas.</t>
  </si>
  <si>
    <t xml:space="preserve">Lecciones</t>
  </si>
  <si>
    <t xml:space="preserve">Sesión de lecciones aprendidas sin culpables: qué señal vimos tarde, qué criterio faltaba, qué haríamos distinto.</t>
  </si>
  <si>
    <t xml:space="preserve">Expediente</t>
  </si>
  <si>
    <t xml:space="preserve">En el sector público: expediente completo y ordenado para los órganos de control (decisión, evidencia, liquidaciones y activos).</t>
  </si>
  <si>
    <t xml:space="preserve">Cierre formal</t>
  </si>
  <si>
    <t xml:space="preserve">Aceptación formal del cierre por el patrocinador y archivo de la documentación.</t>
  </si>
  <si>
    <t xml:space="preserve">Avance del cierre</t>
  </si>
  <si>
    <t xml:space="preserve">Ejemplo: Contrato de Parada · voto automatizado RD 2020</t>
  </si>
  <si>
    <t xml:space="preserve">Ejemplo didáctico de los autores: así se habría podido escribir un contrato de parada. No es un documento real de la JCE.</t>
  </si>
  <si>
    <t xml:space="preserve">Implementación del voto automatizado — elecciones municipales (ejemplo didáctico)</t>
  </si>
  <si>
    <t xml:space="preserve">Pleno de la Junta Central Electoral</t>
  </si>
  <si>
    <t xml:space="preserve">Dirección de Informática</t>
  </si>
  <si>
    <t xml:space="preserve">Que los ciudadanos voten y los resultados se conozcan con rapidez y confianza; el voto automatizado es un medio, no el objetivo.</t>
  </si>
  <si>
    <t xml:space="preserve">Técnico o calidad</t>
  </si>
  <si>
    <t xml:space="preserve">Si a las 6:00 a.m. del día de la elección menos del 98 % de los equipos tiene la oferta electoral verificada, se vota en forma manual en todos los recintos.</t>
  </si>
  <si>
    <t xml:space="preserve">% de equipos con oferta verificada</t>
  </si>
  <si>
    <t xml:space="preserve">%</t>
  </si>
  <si>
    <t xml:space="preserve">Menor que</t>
  </si>
  <si>
    <t xml:space="preserve">Reporte del centro de control a las 6:00</t>
  </si>
  <si>
    <t xml:space="preserve">Presidente de la JCE (suplente: miembro del pleno de turno)</t>
  </si>
  <si>
    <t xml:space="preserve">Voto manual con boletas impresas en todos los recintos</t>
  </si>
  <si>
    <t xml:space="preserve">Si el simulacro nacional 30 días antes falla en más del 1 % de los equipos, no se usa voto automatizado en la jornada.</t>
  </si>
  <si>
    <t xml:space="preserve">% de equipos con falla en simulacro</t>
  </si>
  <si>
    <t xml:space="preserve">Mayor que</t>
  </si>
  <si>
    <t xml:space="preserve">Informe del simulacro con auditoría independiente</t>
  </si>
  <si>
    <t xml:space="preserve">Pleno de la JCE</t>
  </si>
  <si>
    <t xml:space="preserve">Voto manual en todo el país</t>
  </si>
  <si>
    <t xml:space="preserve">Riesgo</t>
  </si>
  <si>
    <t xml:space="preserve">Si la falla de las primarias de octubre de 2019 no tiene causa raíz cerrada y prueba de regresión superada 60 días antes, no se usa voto automatizado.</t>
  </si>
  <si>
    <t xml:space="preserve">Causa raíz cerrada y prueba superada (1 = sí, 0 = no)</t>
  </si>
  <si>
    <t xml:space="preserve">0/1</t>
  </si>
  <si>
    <t xml:space="preserve">Informe técnico con revisión externa</t>
  </si>
  <si>
    <t xml:space="preserve">Proveedor</t>
  </si>
  <si>
    <t xml:space="preserve">Si 10 días antes no hay soporte confirmado del proveedor de red para la jornada, se descarta la transmisión electrónica de resultados.</t>
  </si>
  <si>
    <t xml:space="preserve">Soporte confirmado (1 = sí, 0 = no)</t>
  </si>
  <si>
    <t xml:space="preserve">Contrato o carta de soporte firmada</t>
  </si>
  <si>
    <t xml:space="preserve">Director de Informática con aval del pleno</t>
  </si>
  <si>
    <t xml:space="preserve">Transmisión por medios alternos</t>
  </si>
  <si>
    <t xml:space="preserve">Equipo técnico independiente acordado con los partidos y observadores</t>
  </si>
  <si>
    <t xml:space="preserve">30 minutos desde el reporte del centro de control</t>
  </si>
  <si>
    <t xml:space="preserve">Vocería única de la JCE con mensaje preacordado y aviso simultáneo a partidos y observadores</t>
  </si>
  <si>
    <t xml:space="preserve">Revisión del 16 de febrero a las 6:00 a.m. con valores ILUSTRATIVOS (60 % de equipos verificados). Muestra cómo la regla habría llevado a decidir antes de abrir los recintos.</t>
  </si>
  <si>
    <t xml:space="preserve">No sabemos</t>
  </si>
  <si>
    <t xml:space="preserve">Detener</t>
  </si>
  <si>
    <t xml:space="preserve">Coincide con la recomendación.</t>
  </si>
  <si>
    <t xml:space="preserve">Respuestas ilustrativas para el ejemplo. Basadas en el relato público del caso; no son una evaluación oficial.</t>
  </si>
  <si>
    <t xml:space="preserve">Beneficio</t>
  </si>
  <si>
    <t xml:space="preserve">Continuar</t>
  </si>
  <si>
    <t xml:space="preserve">Pendiente</t>
  </si>
  <si>
    <t xml:space="preserve">Costo</t>
  </si>
  <si>
    <t xml:space="preserve">Ajustar</t>
  </si>
  <si>
    <t xml:space="preserve">En curso</t>
  </si>
  <si>
    <t xml:space="preserve">Plazo</t>
  </si>
  <si>
    <t xml:space="preserve">Pausar</t>
  </si>
  <si>
    <t xml:space="preserve">Hecho</t>
  </si>
  <si>
    <t xml:space="preserve">No aplica</t>
  </si>
  <si>
    <t xml:space="preserve">Contexto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</si>
</sst>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2A0E06"/>
      <name val="Arial"/>
      <family val="0"/>
      <charset val="1"/>
    </font>
    <font>
      <b val="true"/>
      <sz val="10"/>
      <color rgb="FFE0611F"/>
      <name val="Arial"/>
      <family val="0"/>
      <charset val="1"/>
    </font>
    <font>
      <i val="true"/>
      <sz val="9"/>
      <color rgb="FF5E5552"/>
      <name val="Arial"/>
      <family val="0"/>
      <charset val="1"/>
    </font>
    <font>
      <b val="true"/>
      <sz val="9"/>
      <color rgb="FF2A0E06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E0611F"/>
      <name val="Arial"/>
      <family val="0"/>
      <charset val="1"/>
    </font>
    <font>
      <b val="true"/>
      <sz val="10"/>
      <color rgb="FF2A0E06"/>
      <name val="Arial"/>
      <family val="0"/>
      <charset val="1"/>
    </font>
    <font>
      <i val="true"/>
      <sz val="10"/>
      <color rgb="FF2A0E06"/>
      <name val="Arial"/>
      <family val="0"/>
      <charset val="1"/>
    </font>
    <font>
      <sz val="8"/>
      <color rgb="FF8A7D78"/>
      <name val="Arial"/>
      <family val="0"/>
      <charset val="1"/>
    </font>
    <font>
      <b val="true"/>
      <sz val="18"/>
      <color rgb="FF2A0E06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2"/>
    </font>
    <font>
      <b val="true"/>
      <sz val="12"/>
      <color rgb="FF2A0E0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2A0E0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BF5EF"/>
      </patternFill>
    </fill>
    <fill>
      <patternFill patternType="solid">
        <fgColor rgb="FFEFEFEF"/>
        <bgColor rgb="FFFBF5EF"/>
      </patternFill>
    </fill>
    <fill>
      <patternFill patternType="solid">
        <fgColor rgb="FFE0611F"/>
        <bgColor rgb="FFD9A441"/>
      </patternFill>
    </fill>
    <fill>
      <patternFill patternType="solid">
        <fgColor rgb="FF2A0E06"/>
        <bgColor rgb="FF000000"/>
      </patternFill>
    </fill>
    <fill>
      <patternFill patternType="solid">
        <fgColor rgb="FFFBF5EF"/>
        <bgColor rgb="FFEFEF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CFC8"/>
      </left>
      <right style="thin">
        <color rgb="FFD9CFC8"/>
      </right>
      <top style="thin">
        <color rgb="FFD9CFC8"/>
      </top>
      <bottom style="thin">
        <color rgb="FFD9CFC8"/>
      </bottom>
      <diagonal/>
    </border>
    <border diagonalUp="false" diagonalDown="false">
      <left style="thin">
        <color rgb="FFD9CFC8"/>
      </left>
      <right/>
      <top style="thin">
        <color rgb="FFD9CFC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FFFFFF"/>
      </font>
      <fill>
        <patternFill>
          <bgColor rgb="FF9B2226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FE699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4C7C3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F4A26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D9CFC8"/>
      <rgbColor rgb="FF8A7D78"/>
      <rgbColor rgb="FF9999FF"/>
      <rgbColor rgb="FF9B2226"/>
      <rgbColor rgb="FFFFF2CC"/>
      <rgbColor rgb="FFEFEFEF"/>
      <rgbColor rgb="FF660066"/>
      <rgbColor rgb="FFF4A261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5EF"/>
      <rgbColor rgb="FFC6EFCE"/>
      <rgbColor rgb="FFFFE699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D9A441"/>
      <rgbColor rgb="FFE0611F"/>
      <rgbColor rgb="FF5E5552"/>
      <rgbColor rgb="FF969696"/>
      <rgbColor rgb="FF003366"/>
      <rgbColor rgb="FF339966"/>
      <rgbColor rgb="FF003300"/>
      <rgbColor rgb="FF2A0E06"/>
      <rgbColor rgb="FF8C3A1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0E06"/>
    <pageSetUpPr fitToPage="false"/>
  </sheetPr>
  <dimension ref="B2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00"/>
  </cols>
  <sheetData>
    <row r="2" customFormat="false" ht="26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31.5" hidden="false" customHeight="true" outlineLevel="0" collapsed="false">
      <c r="B6" s="4" t="s">
        <v>3</v>
      </c>
      <c r="C6" s="5" t="s">
        <v>4</v>
      </c>
    </row>
    <row r="7" customFormat="false" ht="31.5" hidden="false" customHeight="true" outlineLevel="0" collapsed="false">
      <c r="B7" s="6" t="s">
        <v>5</v>
      </c>
      <c r="C7" s="5" t="s">
        <v>6</v>
      </c>
    </row>
    <row r="8" customFormat="false" ht="31.5" hidden="false" customHeight="true" outlineLevel="0" collapsed="false">
      <c r="B8" s="6" t="s">
        <v>7</v>
      </c>
      <c r="C8" s="5" t="s">
        <v>8</v>
      </c>
    </row>
    <row r="9" customFormat="false" ht="31.5" hidden="false" customHeight="true" outlineLevel="0" collapsed="false">
      <c r="B9" s="6" t="s">
        <v>9</v>
      </c>
      <c r="C9" s="5" t="s">
        <v>10</v>
      </c>
    </row>
    <row r="10" customFormat="false" ht="31.5" hidden="false" customHeight="true" outlineLevel="0" collapsed="false">
      <c r="B10" s="6" t="s">
        <v>11</v>
      </c>
      <c r="C10" s="5" t="s">
        <v>12</v>
      </c>
    </row>
    <row r="11" customFormat="false" ht="31.5" hidden="false" customHeight="true" outlineLevel="0" collapsed="false">
      <c r="B11" s="6" t="s">
        <v>13</v>
      </c>
      <c r="C11" s="5" t="s">
        <v>14</v>
      </c>
    </row>
    <row r="12" customFormat="false" ht="31.5" hidden="false" customHeight="true" outlineLevel="0" collapsed="false">
      <c r="B12" s="6" t="s">
        <v>15</v>
      </c>
      <c r="C12" s="5" t="s">
        <v>16</v>
      </c>
    </row>
    <row r="14" customFormat="false" ht="15" hidden="false" customHeight="false" outlineLevel="0" collapsed="false">
      <c r="B14" s="7" t="s">
        <v>17</v>
      </c>
    </row>
    <row r="15" customFormat="false" ht="15" hidden="false" customHeight="false" outlineLevel="0" collapsed="false">
      <c r="B15" s="8"/>
      <c r="C15" s="9" t="s">
        <v>18</v>
      </c>
    </row>
    <row r="16" customFormat="false" ht="15" hidden="false" customHeight="false" outlineLevel="0" collapsed="false">
      <c r="B16" s="10"/>
      <c r="C16" s="9" t="s">
        <v>19</v>
      </c>
    </row>
    <row r="17" customFormat="false" ht="15" hidden="false" customHeight="false" outlineLevel="0" collapsed="false">
      <c r="B17" s="11"/>
      <c r="C17" s="9" t="s">
        <v>20</v>
      </c>
    </row>
    <row r="19" customFormat="false" ht="23.85" hidden="false" customHeight="false" outlineLevel="0" collapsed="false">
      <c r="B19" s="7" t="s">
        <v>21</v>
      </c>
      <c r="C19" s="12" t="s">
        <v>22</v>
      </c>
    </row>
    <row r="20" customFormat="false" ht="15" hidden="false" customHeight="false" outlineLevel="0" collapsed="false">
      <c r="B20" s="7" t="s">
        <v>23</v>
      </c>
      <c r="C20" s="13" t="s">
        <v>24</v>
      </c>
    </row>
    <row r="22" customFormat="false" ht="15" hidden="false" customHeight="true" outlineLevel="0" collapsed="false">
      <c r="B22" s="14" t="s">
        <v>25</v>
      </c>
      <c r="C22" s="14"/>
    </row>
    <row r="23" customFormat="false" ht="15" hidden="false" customHeight="false" outlineLevel="0" collapsed="false">
      <c r="B23" s="14"/>
      <c r="C23" s="14"/>
    </row>
  </sheetData>
  <mergeCells count="1">
    <mergeCell ref="B22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611F"/>
    <pageSetUpPr fitToPage="true"/>
  </sheetPr>
  <dimension ref="A1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9"/>
    <col collapsed="false" customWidth="true" hidden="false" outlineLevel="0" max="8" min="6" style="0" width="11"/>
    <col collapsed="false" customWidth="true" hidden="false" outlineLevel="0" max="9" min="9" style="0" width="13"/>
    <col collapsed="false" customWidth="true" hidden="false" outlineLevel="0" max="11" min="10" style="0" width="22"/>
    <col collapsed="false" customWidth="true" hidden="false" outlineLevel="0" max="12" min="12" style="0" width="26"/>
  </cols>
  <sheetData>
    <row r="1" customFormat="false" ht="27.75" hidden="false" customHeight="true" outlineLevel="0" collapsed="false">
      <c r="A1" s="15" t="s">
        <v>26</v>
      </c>
    </row>
    <row r="2" customFormat="false" ht="15" hidden="false" customHeight="false" outlineLevel="0" collapsed="false">
      <c r="A2" s="3" t="s">
        <v>27</v>
      </c>
    </row>
    <row r="4" customFormat="false" ht="19.5" hidden="false" customHeight="true" outlineLevel="0" collapsed="false">
      <c r="A4" s="16" t="s">
        <v>28</v>
      </c>
      <c r="B4" s="16"/>
      <c r="C4" s="17"/>
      <c r="D4" s="17"/>
      <c r="E4" s="17"/>
      <c r="F4" s="17"/>
      <c r="G4" s="17"/>
      <c r="H4" s="17"/>
      <c r="J4" s="6" t="s">
        <v>29</v>
      </c>
    </row>
    <row r="5" customFormat="false" ht="19.5" hidden="false" customHeight="true" outlineLevel="0" collapsed="false">
      <c r="A5" s="16" t="s">
        <v>30</v>
      </c>
      <c r="B5" s="16"/>
      <c r="C5" s="17"/>
      <c r="D5" s="17"/>
      <c r="E5" s="17"/>
      <c r="F5" s="17"/>
      <c r="G5" s="17"/>
      <c r="H5" s="17"/>
      <c r="J5" s="18" t="s">
        <v>31</v>
      </c>
      <c r="K5" s="18"/>
      <c r="L5" s="18"/>
    </row>
    <row r="6" customFormat="false" ht="19.5" hidden="false" customHeight="true" outlineLevel="0" collapsed="false">
      <c r="A6" s="16" t="s">
        <v>32</v>
      </c>
      <c r="B6" s="16"/>
      <c r="C6" s="17"/>
      <c r="D6" s="17"/>
      <c r="E6" s="17"/>
      <c r="F6" s="17"/>
      <c r="G6" s="17"/>
      <c r="H6" s="17"/>
      <c r="J6" s="18"/>
      <c r="K6" s="18"/>
      <c r="L6" s="18"/>
    </row>
    <row r="7" customFormat="false" ht="31.5" hidden="false" customHeight="true" outlineLevel="0" collapsed="false">
      <c r="A7" s="16" t="s">
        <v>33</v>
      </c>
      <c r="B7" s="16"/>
      <c r="C7" s="17"/>
      <c r="D7" s="17"/>
      <c r="E7" s="17"/>
      <c r="F7" s="17"/>
      <c r="G7" s="17"/>
      <c r="H7" s="17"/>
      <c r="J7" s="18"/>
      <c r="K7" s="18"/>
      <c r="L7" s="18"/>
    </row>
    <row r="8" customFormat="false" ht="19.5" hidden="false" customHeight="true" outlineLevel="0" collapsed="false">
      <c r="A8" s="16" t="s">
        <v>34</v>
      </c>
      <c r="B8" s="16"/>
      <c r="C8" s="19"/>
      <c r="D8" s="19"/>
      <c r="E8" s="19"/>
      <c r="F8" s="19"/>
      <c r="G8" s="19"/>
      <c r="H8" s="19"/>
      <c r="J8" s="18"/>
      <c r="K8" s="18"/>
      <c r="L8" s="18"/>
    </row>
    <row r="10" customFormat="false" ht="43.5" hidden="false" customHeight="true" outlineLevel="0" collapsed="false">
      <c r="A10" s="20" t="s">
        <v>35</v>
      </c>
      <c r="B10" s="20" t="s">
        <v>36</v>
      </c>
      <c r="C10" s="20" t="s">
        <v>37</v>
      </c>
      <c r="D10" s="20" t="s">
        <v>38</v>
      </c>
      <c r="E10" s="20" t="s">
        <v>39</v>
      </c>
      <c r="F10" s="20" t="s">
        <v>40</v>
      </c>
      <c r="G10" s="20" t="s">
        <v>41</v>
      </c>
      <c r="H10" s="20" t="s">
        <v>42</v>
      </c>
      <c r="I10" s="20" t="s">
        <v>43</v>
      </c>
      <c r="J10" s="20" t="s">
        <v>44</v>
      </c>
      <c r="K10" s="20" t="s">
        <v>45</v>
      </c>
      <c r="L10" s="20" t="s">
        <v>46</v>
      </c>
    </row>
    <row r="11" customFormat="false" ht="49.5" hidden="false" customHeight="true" outlineLevel="0" collapsed="false">
      <c r="A11" s="21" t="s">
        <v>47</v>
      </c>
      <c r="B11" s="17"/>
      <c r="C11" s="17"/>
      <c r="D11" s="17"/>
      <c r="E11" s="17"/>
      <c r="F11" s="17"/>
      <c r="G11" s="17"/>
      <c r="H11" s="17"/>
      <c r="I11" s="19"/>
      <c r="J11" s="17"/>
      <c r="K11" s="17"/>
      <c r="L11" s="17"/>
    </row>
    <row r="12" customFormat="false" ht="49.5" hidden="false" customHeight="true" outlineLevel="0" collapsed="false">
      <c r="A12" s="21" t="s">
        <v>48</v>
      </c>
      <c r="B12" s="17"/>
      <c r="C12" s="17"/>
      <c r="D12" s="17"/>
      <c r="E12" s="17"/>
      <c r="F12" s="17"/>
      <c r="G12" s="17"/>
      <c r="H12" s="17"/>
      <c r="I12" s="19"/>
      <c r="J12" s="17"/>
      <c r="K12" s="17"/>
      <c r="L12" s="17"/>
    </row>
    <row r="13" customFormat="false" ht="49.5" hidden="false" customHeight="true" outlineLevel="0" collapsed="false">
      <c r="A13" s="21" t="s">
        <v>49</v>
      </c>
      <c r="B13" s="17"/>
      <c r="C13" s="17"/>
      <c r="D13" s="17"/>
      <c r="E13" s="17"/>
      <c r="F13" s="17"/>
      <c r="G13" s="17"/>
      <c r="H13" s="17"/>
      <c r="I13" s="19"/>
      <c r="J13" s="17"/>
      <c r="K13" s="17"/>
      <c r="L13" s="17"/>
    </row>
    <row r="14" customFormat="false" ht="49.5" hidden="false" customHeight="true" outlineLevel="0" collapsed="false">
      <c r="A14" s="21" t="s">
        <v>50</v>
      </c>
      <c r="B14" s="17"/>
      <c r="C14" s="17"/>
      <c r="D14" s="17"/>
      <c r="E14" s="17"/>
      <c r="F14" s="17"/>
      <c r="G14" s="17"/>
      <c r="H14" s="17"/>
      <c r="I14" s="19"/>
      <c r="J14" s="17"/>
      <c r="K14" s="17"/>
      <c r="L14" s="17"/>
    </row>
    <row r="15" customFormat="false" ht="49.5" hidden="false" customHeight="true" outlineLevel="0" collapsed="false">
      <c r="A15" s="21" t="s">
        <v>51</v>
      </c>
      <c r="B15" s="17"/>
      <c r="C15" s="17"/>
      <c r="D15" s="17"/>
      <c r="E15" s="17"/>
      <c r="F15" s="17"/>
      <c r="G15" s="17"/>
      <c r="H15" s="17"/>
      <c r="I15" s="19"/>
      <c r="J15" s="17"/>
      <c r="K15" s="17"/>
      <c r="L15" s="17"/>
    </row>
    <row r="17" customFormat="false" ht="25.5" hidden="false" customHeight="true" outlineLevel="0" collapsed="false">
      <c r="A17" s="16" t="s">
        <v>52</v>
      </c>
      <c r="B17" s="16"/>
      <c r="C17" s="17"/>
      <c r="D17" s="17"/>
      <c r="E17" s="17"/>
      <c r="F17" s="17"/>
      <c r="G17" s="17"/>
      <c r="H17" s="17"/>
    </row>
    <row r="18" customFormat="false" ht="25.5" hidden="false" customHeight="true" outlineLevel="0" collapsed="false">
      <c r="A18" s="16" t="s">
        <v>53</v>
      </c>
      <c r="B18" s="16"/>
      <c r="C18" s="17"/>
      <c r="D18" s="17"/>
      <c r="E18" s="17"/>
      <c r="F18" s="17"/>
      <c r="G18" s="17"/>
      <c r="H18" s="17"/>
    </row>
    <row r="19" customFormat="false" ht="25.5" hidden="false" customHeight="true" outlineLevel="0" collapsed="false">
      <c r="A19" s="16" t="s">
        <v>54</v>
      </c>
      <c r="B19" s="16"/>
      <c r="C19" s="17"/>
      <c r="D19" s="17"/>
      <c r="E19" s="17"/>
      <c r="F19" s="17"/>
      <c r="G19" s="17"/>
      <c r="H19" s="17"/>
    </row>
    <row r="21" customFormat="false" ht="15" hidden="false" customHeight="false" outlineLevel="0" collapsed="false">
      <c r="A21" s="7" t="s">
        <v>55</v>
      </c>
    </row>
    <row r="24" customFormat="false" ht="15" hidden="false" customHeight="false" outlineLevel="0" collapsed="false">
      <c r="C24" s="9" t="s">
        <v>56</v>
      </c>
      <c r="G24" s="9" t="s">
        <v>56</v>
      </c>
      <c r="K24" s="9" t="s">
        <v>56</v>
      </c>
    </row>
    <row r="25" customFormat="false" ht="15" hidden="false" customHeight="false" outlineLevel="0" collapsed="false">
      <c r="C25" s="21" t="s">
        <v>30</v>
      </c>
      <c r="G25" s="21" t="s">
        <v>32</v>
      </c>
      <c r="K25" s="21" t="s">
        <v>57</v>
      </c>
    </row>
  </sheetData>
  <mergeCells count="17">
    <mergeCell ref="A4:B4"/>
    <mergeCell ref="C4:H4"/>
    <mergeCell ref="A5:B5"/>
    <mergeCell ref="C5:H5"/>
    <mergeCell ref="J5:L8"/>
    <mergeCell ref="A6:B6"/>
    <mergeCell ref="C6:H6"/>
    <mergeCell ref="A7:B7"/>
    <mergeCell ref="C7:H7"/>
    <mergeCell ref="A8:B8"/>
    <mergeCell ref="C8:H8"/>
    <mergeCell ref="A17:B17"/>
    <mergeCell ref="C17:H17"/>
    <mergeCell ref="A18:B18"/>
    <mergeCell ref="C18:H18"/>
    <mergeCell ref="A19:B19"/>
    <mergeCell ref="C19:H19"/>
  </mergeCells>
  <dataValidations count="2">
    <dataValidation allowBlank="true" error="Elige de la lista" errorStyle="stop" operator="between" showDropDown="false" showErrorMessage="false" showInputMessage="false" sqref="B11:B15" type="list">
      <formula1>Listas!$A$2:$A$8</formula1>
      <formula2>0</formula2>
    </dataValidation>
    <dataValidation allowBlank="true" error="Elige de la lista" errorStyle="stop" operator="between" showDropDown="false" showErrorMessage="false" showInputMessage="false" sqref="F11:F15" type="list">
      <formula1>Listas!$B$2:$B$3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611F"/>
    <pageSetUpPr fitToPage="true"/>
  </sheetPr>
  <dimension ref="A1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5" min="3" style="0" width="11"/>
    <col collapsed="false" customWidth="true" hidden="false" outlineLevel="0" max="7" min="6" style="0" width="12"/>
    <col collapsed="false" customWidth="true" hidden="false" outlineLevel="0" max="8" min="8" style="0" width="22"/>
    <col collapsed="false" customWidth="true" hidden="false" outlineLevel="0" max="10" min="9" style="0" width="4"/>
  </cols>
  <sheetData>
    <row r="1" customFormat="false" ht="27.75" hidden="false" customHeight="true" outlineLevel="0" collapsed="false">
      <c r="A1" s="15" t="s">
        <v>58</v>
      </c>
    </row>
    <row r="2" customFormat="false" ht="15" hidden="false" customHeight="false" outlineLevel="0" collapsed="false">
      <c r="A2" s="3" t="s">
        <v>59</v>
      </c>
    </row>
    <row r="3" customFormat="false" ht="15" hidden="false" customHeight="false" outlineLevel="0" collapsed="false">
      <c r="A3" s="22" t="s">
        <v>60</v>
      </c>
      <c r="B3" s="22"/>
      <c r="C3" s="19"/>
    </row>
    <row r="5" customFormat="false" ht="30" hidden="false" customHeight="true" outlineLevel="0" collapsed="false">
      <c r="A5" s="20" t="s">
        <v>35</v>
      </c>
      <c r="B5" s="23" t="s">
        <v>61</v>
      </c>
      <c r="C5" s="23" t="s">
        <v>62</v>
      </c>
      <c r="D5" s="23" t="s">
        <v>63</v>
      </c>
      <c r="E5" s="23" t="s">
        <v>64</v>
      </c>
      <c r="F5" s="20" t="s">
        <v>65</v>
      </c>
      <c r="G5" s="23" t="s">
        <v>66</v>
      </c>
      <c r="H5" s="23" t="s">
        <v>67</v>
      </c>
    </row>
    <row r="6" customFormat="false" ht="39.75" hidden="false" customHeight="true" outlineLevel="0" collapsed="false">
      <c r="A6" s="24" t="str">
        <f aca="false">'Contrato de Parada'!A11</f>
        <v>C1</v>
      </c>
      <c r="B6" s="25" t="str">
        <f aca="false">IF('Contrato de Parada'!C11="","",'Contrato de Parada'!C11)</f>
        <v/>
      </c>
      <c r="C6" s="25" t="str">
        <f aca="false">IF('Contrato de Parada'!F11="","",'Contrato de Parada'!F11)</f>
        <v/>
      </c>
      <c r="D6" s="25" t="str">
        <f aca="false">IF('Contrato de Parada'!G11="","",'Contrato de Parada'!G11)</f>
        <v/>
      </c>
      <c r="E6" s="25" t="str">
        <f aca="false">IF('Contrato de Parada'!H11="","",'Contrato de Parada'!H11)</f>
        <v/>
      </c>
      <c r="F6" s="17"/>
      <c r="G6" s="26" t="str">
        <f aca="false">IF('Contrato de Parada'!I11="","",'Contrato de Parada'!I11)</f>
        <v/>
      </c>
      <c r="H6" s="24" t="str">
        <f aca="true">IF(B6="","",IF(F6="",IF(AND(G6&lt;&gt;"",TODAY()&gt;G6),"⏰ Vencido sin medir","Sin medir"),IF(C6="Mayor que",IF(F6&gt;E6,"⛔ Parada",IF(F6&gt;D6,"⚠ Alerta","✔ OK")),IF(F6&lt;E6,"⛔ Parada",IF(F6&lt;D6,"⚠ Alerta","✔ OK")))))</f>
        <v/>
      </c>
    </row>
    <row r="7" customFormat="false" ht="39.75" hidden="false" customHeight="true" outlineLevel="0" collapsed="false">
      <c r="A7" s="24" t="str">
        <f aca="false">'Contrato de Parada'!A12</f>
        <v>C2</v>
      </c>
      <c r="B7" s="25" t="str">
        <f aca="false">IF('Contrato de Parada'!C12="","",'Contrato de Parada'!C12)</f>
        <v/>
      </c>
      <c r="C7" s="25" t="str">
        <f aca="false">IF('Contrato de Parada'!F12="","",'Contrato de Parada'!F12)</f>
        <v/>
      </c>
      <c r="D7" s="25" t="str">
        <f aca="false">IF('Contrato de Parada'!G12="","",'Contrato de Parada'!G12)</f>
        <v/>
      </c>
      <c r="E7" s="25" t="str">
        <f aca="false">IF('Contrato de Parada'!H12="","",'Contrato de Parada'!H12)</f>
        <v/>
      </c>
      <c r="F7" s="17"/>
      <c r="G7" s="26" t="str">
        <f aca="false">IF('Contrato de Parada'!I12="","",'Contrato de Parada'!I12)</f>
        <v/>
      </c>
      <c r="H7" s="24" t="str">
        <f aca="true">IF(B7="","",IF(F7="",IF(AND(G7&lt;&gt;"",TODAY()&gt;G7),"⏰ Vencido sin medir","Sin medir"),IF(C7="Mayor que",IF(F7&gt;E7,"⛔ Parada",IF(F7&gt;D7,"⚠ Alerta","✔ OK")),IF(F7&lt;E7,"⛔ Parada",IF(F7&lt;D7,"⚠ Alerta","✔ OK")))))</f>
        <v/>
      </c>
    </row>
    <row r="8" customFormat="false" ht="39.75" hidden="false" customHeight="true" outlineLevel="0" collapsed="false">
      <c r="A8" s="24" t="str">
        <f aca="false">'Contrato de Parada'!A13</f>
        <v>C3</v>
      </c>
      <c r="B8" s="25" t="str">
        <f aca="false">IF('Contrato de Parada'!C13="","",'Contrato de Parada'!C13)</f>
        <v/>
      </c>
      <c r="C8" s="25" t="str">
        <f aca="false">IF('Contrato de Parada'!F13="","",'Contrato de Parada'!F13)</f>
        <v/>
      </c>
      <c r="D8" s="25" t="str">
        <f aca="false">IF('Contrato de Parada'!G13="","",'Contrato de Parada'!G13)</f>
        <v/>
      </c>
      <c r="E8" s="25" t="str">
        <f aca="false">IF('Contrato de Parada'!H13="","",'Contrato de Parada'!H13)</f>
        <v/>
      </c>
      <c r="F8" s="17"/>
      <c r="G8" s="26" t="str">
        <f aca="false">IF('Contrato de Parada'!I13="","",'Contrato de Parada'!I13)</f>
        <v/>
      </c>
      <c r="H8" s="24" t="str">
        <f aca="true">IF(B8="","",IF(F8="",IF(AND(G8&lt;&gt;"",TODAY()&gt;G8),"⏰ Vencido sin medir","Sin medir"),IF(C8="Mayor que",IF(F8&gt;E8,"⛔ Parada",IF(F8&gt;D8,"⚠ Alerta","✔ OK")),IF(F8&lt;E8,"⛔ Parada",IF(F8&lt;D8,"⚠ Alerta","✔ OK")))))</f>
        <v/>
      </c>
    </row>
    <row r="9" customFormat="false" ht="39.75" hidden="false" customHeight="true" outlineLevel="0" collapsed="false">
      <c r="A9" s="24" t="str">
        <f aca="false">'Contrato de Parada'!A14</f>
        <v>C4</v>
      </c>
      <c r="B9" s="25" t="str">
        <f aca="false">IF('Contrato de Parada'!C14="","",'Contrato de Parada'!C14)</f>
        <v/>
      </c>
      <c r="C9" s="25" t="str">
        <f aca="false">IF('Contrato de Parada'!F14="","",'Contrato de Parada'!F14)</f>
        <v/>
      </c>
      <c r="D9" s="25" t="str">
        <f aca="false">IF('Contrato de Parada'!G14="","",'Contrato de Parada'!G14)</f>
        <v/>
      </c>
      <c r="E9" s="25" t="str">
        <f aca="false">IF('Contrato de Parada'!H14="","",'Contrato de Parada'!H14)</f>
        <v/>
      </c>
      <c r="F9" s="17"/>
      <c r="G9" s="26" t="str">
        <f aca="false">IF('Contrato de Parada'!I14="","",'Contrato de Parada'!I14)</f>
        <v/>
      </c>
      <c r="H9" s="24" t="str">
        <f aca="true">IF(B9="","",IF(F9="",IF(AND(G9&lt;&gt;"",TODAY()&gt;G9),"⏰ Vencido sin medir","Sin medir"),IF(C9="Mayor que",IF(F9&gt;E9,"⛔ Parada",IF(F9&gt;D9,"⚠ Alerta","✔ OK")),IF(F9&lt;E9,"⛔ Parada",IF(F9&lt;D9,"⚠ Alerta","✔ OK")))))</f>
        <v/>
      </c>
    </row>
    <row r="10" customFormat="false" ht="39.75" hidden="false" customHeight="true" outlineLevel="0" collapsed="false">
      <c r="A10" s="24" t="str">
        <f aca="false">'Contrato de Parada'!A15</f>
        <v>C5</v>
      </c>
      <c r="B10" s="25" t="str">
        <f aca="false">IF('Contrato de Parada'!C15="","",'Contrato de Parada'!C15)</f>
        <v/>
      </c>
      <c r="C10" s="25" t="str">
        <f aca="false">IF('Contrato de Parada'!F15="","",'Contrato de Parada'!F15)</f>
        <v/>
      </c>
      <c r="D10" s="25" t="str">
        <f aca="false">IF('Contrato de Parada'!G15="","",'Contrato de Parada'!G15)</f>
        <v/>
      </c>
      <c r="E10" s="25" t="str">
        <f aca="false">IF('Contrato de Parada'!H15="","",'Contrato de Parada'!H15)</f>
        <v/>
      </c>
      <c r="F10" s="17"/>
      <c r="G10" s="26" t="str">
        <f aca="false">IF('Contrato de Parada'!I15="","",'Contrato de Parada'!I15)</f>
        <v/>
      </c>
      <c r="H10" s="24" t="str">
        <f aca="true">IF(B10="","",IF(F10="",IF(AND(G10&lt;&gt;"",TODAY()&gt;G10),"⏰ Vencido sin medir","Sin medir"),IF(C10="Mayor que",IF(F10&gt;E10,"⛔ Parada",IF(F10&gt;D10,"⚠ Alerta","✔ OK")),IF(F10&lt;E10,"⛔ Parada",IF(F10&lt;D10,"⚠ Alerta","✔ OK")))))</f>
        <v/>
      </c>
    </row>
    <row r="12" customFormat="false" ht="15" hidden="false" customHeight="false" outlineLevel="0" collapsed="false">
      <c r="A12" s="7" t="s">
        <v>68</v>
      </c>
    </row>
    <row r="13" customFormat="false" ht="32.8" hidden="false" customHeight="false" outlineLevel="0" collapsed="false">
      <c r="A13" s="20" t="s">
        <v>35</v>
      </c>
      <c r="B13" s="20" t="s">
        <v>69</v>
      </c>
      <c r="C13" s="20" t="s">
        <v>70</v>
      </c>
      <c r="D13" s="23" t="s">
        <v>71</v>
      </c>
      <c r="E13" s="23" t="s">
        <v>72</v>
      </c>
    </row>
    <row r="14" customFormat="false" ht="33.75" hidden="false" customHeight="true" outlineLevel="0" collapsed="false">
      <c r="A14" s="21" t="n">
        <v>1</v>
      </c>
      <c r="B14" s="27" t="s">
        <v>73</v>
      </c>
      <c r="C14" s="17"/>
      <c r="D14" s="25" t="s">
        <v>74</v>
      </c>
      <c r="E14" s="24" t="str">
        <f aca="false">IF(C14="","",IF(OR(C14="No",AND(0=1,C14="No sabemos")),"Sí","No"))</f>
        <v/>
      </c>
    </row>
    <row r="15" customFormat="false" ht="33.75" hidden="false" customHeight="true" outlineLevel="0" collapsed="false">
      <c r="A15" s="21" t="n">
        <v>2</v>
      </c>
      <c r="B15" s="27" t="s">
        <v>75</v>
      </c>
      <c r="C15" s="17"/>
      <c r="D15" s="25" t="s">
        <v>76</v>
      </c>
      <c r="E15" s="24" t="str">
        <f aca="false">IF(C15="","",IF(OR(C15="No",AND(1=1,C15="No sabemos")),"Sí","No"))</f>
        <v/>
      </c>
    </row>
    <row r="16" customFormat="false" ht="33.75" hidden="false" customHeight="true" outlineLevel="0" collapsed="false">
      <c r="A16" s="21" t="n">
        <v>3</v>
      </c>
      <c r="B16" s="27" t="s">
        <v>77</v>
      </c>
      <c r="C16" s="24" t="str">
        <f aca="false">IF(COUNTIF(H6:H10,"⛔*")+COUNTIF(H6:H10,"⚠*")&gt;0,"Sí","No")</f>
        <v>No</v>
      </c>
      <c r="D16" s="25" t="s">
        <v>78</v>
      </c>
      <c r="E16" s="24" t="str">
        <f aca="false">IF(C16="","",IF(OR(C16="Sí",AND(2=1,C16="No sabemos")),"Sí","No"))</f>
        <v>No</v>
      </c>
    </row>
    <row r="17" customFormat="false" ht="33.75" hidden="false" customHeight="true" outlineLevel="0" collapsed="false">
      <c r="A17" s="21" t="n">
        <v>4</v>
      </c>
      <c r="B17" s="27" t="s">
        <v>79</v>
      </c>
      <c r="C17" s="17"/>
      <c r="D17" s="25" t="s">
        <v>74</v>
      </c>
      <c r="E17" s="24" t="str">
        <f aca="false">IF(C17="","",IF(OR(C17="No",AND(3=1,C17="No sabemos")),"Sí","No"))</f>
        <v/>
      </c>
    </row>
    <row r="18" customFormat="false" ht="33.75" hidden="false" customHeight="true" outlineLevel="0" collapsed="false">
      <c r="A18" s="21" t="n">
        <v>5</v>
      </c>
      <c r="B18" s="27" t="s">
        <v>80</v>
      </c>
      <c r="C18" s="17"/>
      <c r="D18" s="25" t="s">
        <v>78</v>
      </c>
      <c r="E18" s="24" t="str">
        <f aca="false">IF(C18="","",IF(OR(C18="Sí",AND(4=1,C18="No sabemos")),"Sí","No"))</f>
        <v/>
      </c>
    </row>
    <row r="19" customFormat="false" ht="33.75" hidden="false" customHeight="true" outlineLevel="0" collapsed="false">
      <c r="A19" s="21" t="n">
        <v>6</v>
      </c>
      <c r="B19" s="27" t="s">
        <v>81</v>
      </c>
      <c r="C19" s="17"/>
      <c r="D19" s="25" t="s">
        <v>74</v>
      </c>
      <c r="E19" s="24" t="str">
        <f aca="false">IF(C19="","",IF(OR(C19="No",AND(5=1,C19="No sabemos")),"Sí","No"))</f>
        <v/>
      </c>
    </row>
    <row r="20" customFormat="false" ht="33.75" hidden="false" customHeight="true" outlineLevel="0" collapsed="false">
      <c r="A20" s="21" t="n">
        <v>7</v>
      </c>
      <c r="B20" s="27" t="s">
        <v>82</v>
      </c>
      <c r="C20" s="17"/>
      <c r="D20" s="25" t="s">
        <v>78</v>
      </c>
      <c r="E20" s="24" t="str">
        <f aca="false">IF(C20="","",IF(OR(C20="Sí",AND(6=1,C20="No sabemos")),"Sí","No"))</f>
        <v/>
      </c>
    </row>
    <row r="22" customFormat="false" ht="15" hidden="false" customHeight="false" outlineLevel="0" collapsed="false">
      <c r="A22" s="7" t="s">
        <v>83</v>
      </c>
    </row>
    <row r="23" customFormat="false" ht="15" hidden="false" customHeight="false" outlineLevel="0" collapsed="false">
      <c r="B23" s="9" t="s">
        <v>84</v>
      </c>
      <c r="C23" s="24" t="n">
        <f aca="false">COUNTIF(H6:H10,"⛔*")</f>
        <v>0</v>
      </c>
    </row>
    <row r="24" customFormat="false" ht="15" hidden="false" customHeight="false" outlineLevel="0" collapsed="false">
      <c r="B24" s="9" t="s">
        <v>85</v>
      </c>
      <c r="C24" s="24" t="n">
        <f aca="false">COUNTIF(H6:H10,"⚠*")+COUNTIF(H6:H10,"⏰*")</f>
        <v>0</v>
      </c>
    </row>
    <row r="25" customFormat="false" ht="15" hidden="false" customHeight="false" outlineLevel="0" collapsed="false">
      <c r="B25" s="9" t="s">
        <v>86</v>
      </c>
      <c r="C25" s="24" t="n">
        <f aca="false">COUNTIF(E14:E19,"Sí")</f>
        <v>0</v>
      </c>
    </row>
    <row r="26" customFormat="false" ht="15" hidden="false" customHeight="false" outlineLevel="0" collapsed="false">
      <c r="B26" s="9" t="s">
        <v>87</v>
      </c>
      <c r="C26" s="24" t="str">
        <f aca="false">'Señales de escalada'!$D$20</f>
        <v/>
      </c>
    </row>
    <row r="28" customFormat="false" ht="15" hidden="false" customHeight="false" outlineLevel="0" collapsed="false">
      <c r="A28" s="28" t="s">
        <v>88</v>
      </c>
    </row>
    <row r="29" customFormat="false" ht="15" hidden="false" customHeight="false" outlineLevel="0" collapsed="false">
      <c r="B29" s="29" t="str">
        <f aca="false">IF(AND(COUNT(F6:F10)=0,COUNTA(C14,C15,C17,C18,C19,C20)=0),"Registra los valores actuales y responde las preguntas para obtener la recomendación.",IF(C23&gt;0,"DETENER — se cumplió un criterio de parada. Solo se continúa con una excepción escrita y firmada por el patrocinador y el revisor independiente.",IF(OR(E14="Sí",E17="Sí",C26="Alto",C25&gt;=3),IF(E20="Sí","PAUSAR — hay señales serias y existe una pausa barata. Fija fecha de reevaluación con un revisor independiente.","DETENER O PAUSAR — revisa el caso de negocio con un revisor independiente antes de comprometer más recursos."),IF(OR(C24&gt;0,C25&gt;=1,C26="Medio"),"AJUSTAR — continúa con acciones correctivas con dueño y fecha, y adelanta la próxima revisión.","CONTINUAR — ningún criterio se activó. Fija la próxima revisión."))))</f>
        <v>Registra los valores actuales y responde las preguntas para obtener la recomendación.</v>
      </c>
      <c r="C29" s="29"/>
      <c r="D29" s="29"/>
      <c r="E29" s="29"/>
      <c r="F29" s="29"/>
      <c r="G29" s="29"/>
      <c r="H29" s="29"/>
    </row>
    <row r="30" customFormat="false" ht="15" hidden="false" customHeight="false" outlineLevel="0" collapsed="false">
      <c r="B30" s="29"/>
      <c r="C30" s="29"/>
      <c r="D30" s="29"/>
      <c r="E30" s="29"/>
      <c r="F30" s="29"/>
      <c r="G30" s="29"/>
      <c r="H30" s="29"/>
    </row>
    <row r="31" customFormat="false" ht="15" hidden="false" customHeight="false" outlineLevel="0" collapsed="false">
      <c r="B31" s="29"/>
      <c r="C31" s="29"/>
      <c r="D31" s="29"/>
      <c r="E31" s="29"/>
      <c r="F31" s="29"/>
      <c r="G31" s="29"/>
      <c r="H31" s="29"/>
    </row>
    <row r="33" customFormat="false" ht="15" hidden="false" customHeight="false" outlineLevel="0" collapsed="false">
      <c r="B33" s="9" t="s">
        <v>89</v>
      </c>
      <c r="C33" s="17"/>
    </row>
    <row r="34" customFormat="false" ht="15" hidden="false" customHeight="false" outlineLevel="0" collapsed="false">
      <c r="B34" s="9" t="s">
        <v>90</v>
      </c>
      <c r="C34" s="17"/>
      <c r="D34" s="17"/>
      <c r="E34" s="17"/>
      <c r="F34" s="17"/>
      <c r="G34" s="17"/>
      <c r="H34" s="17"/>
    </row>
    <row r="35" customFormat="false" ht="15" hidden="false" customHeight="false" outlineLevel="0" collapsed="false">
      <c r="C35" s="17"/>
      <c r="D35" s="17"/>
      <c r="E35" s="17"/>
      <c r="F35" s="17"/>
      <c r="G35" s="17"/>
      <c r="H35" s="17"/>
    </row>
    <row r="36" customFormat="false" ht="15" hidden="false" customHeight="false" outlineLevel="0" collapsed="false">
      <c r="B36" s="9" t="s">
        <v>91</v>
      </c>
      <c r="C36" s="17"/>
      <c r="D36" s="17"/>
      <c r="E36" s="17"/>
      <c r="F36" s="17"/>
      <c r="G36" s="17"/>
      <c r="H36" s="17"/>
    </row>
    <row r="37" customFormat="false" ht="15" hidden="false" customHeight="false" outlineLevel="0" collapsed="false">
      <c r="B37" s="9" t="s">
        <v>92</v>
      </c>
      <c r="C37" s="19"/>
    </row>
    <row r="39" customFormat="false" ht="15" hidden="false" customHeight="true" outlineLevel="0" collapsed="false">
      <c r="A39" s="30" t="s">
        <v>93</v>
      </c>
      <c r="B39" s="30"/>
      <c r="C39" s="30"/>
      <c r="D39" s="30"/>
      <c r="E39" s="30"/>
      <c r="F39" s="30"/>
      <c r="G39" s="30"/>
      <c r="H39" s="30"/>
    </row>
    <row r="40" customFormat="false" ht="15" hidden="false" customHeight="false" outlineLevel="0" collapsed="false">
      <c r="A40" s="30"/>
      <c r="B40" s="30"/>
      <c r="C40" s="30"/>
      <c r="D40" s="30"/>
      <c r="E40" s="30"/>
      <c r="F40" s="30"/>
      <c r="G40" s="30"/>
      <c r="H40" s="30"/>
    </row>
  </sheetData>
  <mergeCells count="5">
    <mergeCell ref="A3:B3"/>
    <mergeCell ref="B29:H31"/>
    <mergeCell ref="C34:H35"/>
    <mergeCell ref="C36:H36"/>
    <mergeCell ref="A39:H40"/>
  </mergeCells>
  <conditionalFormatting sqref="H6:H10">
    <cfRule type="expression" priority="2" aboveAverage="0" equalAverage="0" bottom="0" percent="0" rank="0" text="" dxfId="0">
      <formula>LEFT(H6,1)="⛔"</formula>
    </cfRule>
    <cfRule type="expression" priority="3" aboveAverage="0" equalAverage="0" bottom="0" percent="0" rank="0" text="" dxfId="1">
      <formula>LEFT(H6,1)="⚠"</formula>
    </cfRule>
    <cfRule type="expression" priority="4" aboveAverage="0" equalAverage="0" bottom="0" percent="0" rank="0" text="" dxfId="1">
      <formula>LEFT(H6,1)="⏰"</formula>
    </cfRule>
    <cfRule type="expression" priority="5" aboveAverage="0" equalAverage="0" bottom="0" percent="0" rank="0" text="" dxfId="2">
      <formula>LEFT(H6,1)="✔"</formula>
    </cfRule>
  </conditionalFormatting>
  <conditionalFormatting sqref="E14:E20">
    <cfRule type="expression" priority="6" aboveAverage="0" equalAverage="0" bottom="0" percent="0" rank="0" text="" dxfId="3">
      <formula>E14="Sí"</formula>
    </cfRule>
  </conditionalFormatting>
  <conditionalFormatting sqref="B29">
    <cfRule type="expression" priority="7" aboveAverage="0" equalAverage="0" bottom="0" percent="0" rank="0" text="" dxfId="0">
      <formula>LEFT(B29,7)="DETENER"</formula>
    </cfRule>
    <cfRule type="expression" priority="8" aboveAverage="0" equalAverage="0" bottom="0" percent="0" rank="0" text="" dxfId="4">
      <formula>LEFT(B29,6)="PAUSAR"</formula>
    </cfRule>
    <cfRule type="expression" priority="9" aboveAverage="0" equalAverage="0" bottom="0" percent="0" rank="0" text="" dxfId="1">
      <formula>LEFT(B29,7)="AJUSTAR"</formula>
    </cfRule>
    <cfRule type="expression" priority="10" aboveAverage="0" equalAverage="0" bottom="0" percent="0" rank="0" text="" dxfId="2">
      <formula>LEFT(B29,9)="CONTINUAR"</formula>
    </cfRule>
  </conditionalFormatting>
  <dataValidations count="4">
    <dataValidation allowBlank="true" error="Elige de la lista" errorStyle="stop" operator="between" showDropDown="false" showErrorMessage="false" showInputMessage="false" sqref="C14" type="list">
      <formula1>Listas!$C$2:$C$3</formula1>
      <formula2>0</formula2>
    </dataValidation>
    <dataValidation allowBlank="true" error="Elige de la lista" errorStyle="stop" operator="between" showDropDown="false" showErrorMessage="false" showInputMessage="false" sqref="C15" type="list">
      <formula1>Listas!$D$2:$D$4</formula1>
      <formula2>0</formula2>
    </dataValidation>
    <dataValidation allowBlank="true" error="Elige de la lista" errorStyle="stop" operator="between" showDropDown="false" showErrorMessage="false" showInputMessage="false" sqref="C17:C20" type="list">
      <formula1>Listas!$C$2:$C$3</formula1>
      <formula2>0</formula2>
    </dataValidation>
    <dataValidation allowBlank="true" error="Elige de la lista" errorStyle="stop" operator="between" showDropDown="false" showErrorMessage="false" showInputMessage="false" sqref="C33" type="list">
      <formula1>Listas!$E$2:$E$5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A12"/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0"/>
    <col collapsed="false" customWidth="true" hidden="false" outlineLevel="0" max="3" min="3" style="0" width="16"/>
    <col collapsed="false" customWidth="true" hidden="false" outlineLevel="0" max="4" min="4" style="0" width="12"/>
  </cols>
  <sheetData>
    <row r="1" customFormat="false" ht="27.75" hidden="false" customHeight="true" outlineLevel="0" collapsed="false">
      <c r="A1" s="15" t="s">
        <v>94</v>
      </c>
    </row>
    <row r="2" customFormat="false" ht="15" hidden="false" customHeight="false" outlineLevel="0" collapsed="false">
      <c r="A2" s="3" t="s">
        <v>95</v>
      </c>
    </row>
    <row r="4" customFormat="false" ht="30" hidden="false" customHeight="true" outlineLevel="0" collapsed="false">
      <c r="A4" s="20" t="s">
        <v>35</v>
      </c>
      <c r="B4" s="20" t="s">
        <v>96</v>
      </c>
      <c r="C4" s="20" t="s">
        <v>97</v>
      </c>
      <c r="D4" s="20" t="s">
        <v>98</v>
      </c>
    </row>
    <row r="5" customFormat="false" ht="21.75" hidden="false" customHeight="true" outlineLevel="0" collapsed="false">
      <c r="A5" s="21" t="n">
        <v>1</v>
      </c>
      <c r="B5" s="27" t="s">
        <v>99</v>
      </c>
      <c r="C5" s="31" t="s">
        <v>100</v>
      </c>
      <c r="D5" s="32"/>
    </row>
    <row r="6" customFormat="false" ht="21.75" hidden="false" customHeight="true" outlineLevel="0" collapsed="false">
      <c r="A6" s="21" t="n">
        <v>2</v>
      </c>
      <c r="B6" s="27" t="s">
        <v>101</v>
      </c>
      <c r="C6" s="31" t="s">
        <v>100</v>
      </c>
      <c r="D6" s="32"/>
    </row>
    <row r="7" customFormat="false" ht="21.75" hidden="false" customHeight="true" outlineLevel="0" collapsed="false">
      <c r="A7" s="21" t="n">
        <v>3</v>
      </c>
      <c r="B7" s="27" t="s">
        <v>102</v>
      </c>
      <c r="C7" s="31" t="s">
        <v>100</v>
      </c>
      <c r="D7" s="32"/>
    </row>
    <row r="8" customFormat="false" ht="21.75" hidden="false" customHeight="true" outlineLevel="0" collapsed="false">
      <c r="A8" s="21" t="n">
        <v>4</v>
      </c>
      <c r="B8" s="27" t="s">
        <v>103</v>
      </c>
      <c r="C8" s="31" t="s">
        <v>100</v>
      </c>
      <c r="D8" s="32"/>
    </row>
    <row r="9" customFormat="false" ht="21.75" hidden="false" customHeight="true" outlineLevel="0" collapsed="false">
      <c r="A9" s="21" t="n">
        <v>5</v>
      </c>
      <c r="B9" s="27" t="s">
        <v>104</v>
      </c>
      <c r="C9" s="31" t="s">
        <v>105</v>
      </c>
      <c r="D9" s="32"/>
    </row>
    <row r="10" customFormat="false" ht="21.75" hidden="false" customHeight="true" outlineLevel="0" collapsed="false">
      <c r="A10" s="21" t="n">
        <v>6</v>
      </c>
      <c r="B10" s="27" t="s">
        <v>106</v>
      </c>
      <c r="C10" s="31" t="s">
        <v>105</v>
      </c>
      <c r="D10" s="32"/>
    </row>
    <row r="11" customFormat="false" ht="21.75" hidden="false" customHeight="true" outlineLevel="0" collapsed="false">
      <c r="A11" s="21" t="n">
        <v>7</v>
      </c>
      <c r="B11" s="27" t="s">
        <v>107</v>
      </c>
      <c r="C11" s="31" t="s">
        <v>105</v>
      </c>
      <c r="D11" s="32"/>
    </row>
    <row r="12" customFormat="false" ht="21.75" hidden="false" customHeight="true" outlineLevel="0" collapsed="false">
      <c r="A12" s="21" t="n">
        <v>8</v>
      </c>
      <c r="B12" s="27" t="s">
        <v>108</v>
      </c>
      <c r="C12" s="31" t="s">
        <v>105</v>
      </c>
      <c r="D12" s="32"/>
    </row>
    <row r="13" customFormat="false" ht="21.75" hidden="false" customHeight="true" outlineLevel="0" collapsed="false">
      <c r="A13" s="21" t="n">
        <v>9</v>
      </c>
      <c r="B13" s="27" t="s">
        <v>109</v>
      </c>
      <c r="C13" s="31" t="s">
        <v>110</v>
      </c>
      <c r="D13" s="32"/>
    </row>
    <row r="14" customFormat="false" ht="21.75" hidden="false" customHeight="true" outlineLevel="0" collapsed="false">
      <c r="A14" s="21" t="n">
        <v>10</v>
      </c>
      <c r="B14" s="27" t="s">
        <v>111</v>
      </c>
      <c r="C14" s="31" t="s">
        <v>110</v>
      </c>
      <c r="D14" s="32"/>
    </row>
    <row r="15" customFormat="false" ht="21.75" hidden="false" customHeight="true" outlineLevel="0" collapsed="false">
      <c r="A15" s="21" t="n">
        <v>11</v>
      </c>
      <c r="B15" s="27" t="s">
        <v>112</v>
      </c>
      <c r="C15" s="31" t="s">
        <v>110</v>
      </c>
      <c r="D15" s="32"/>
    </row>
    <row r="16" customFormat="false" ht="21.75" hidden="false" customHeight="true" outlineLevel="0" collapsed="false">
      <c r="A16" s="21" t="n">
        <v>12</v>
      </c>
      <c r="B16" s="27" t="s">
        <v>113</v>
      </c>
      <c r="C16" s="31" t="s">
        <v>110</v>
      </c>
      <c r="D16" s="32"/>
    </row>
    <row r="18" customFormat="false" ht="15" hidden="false" customHeight="false" outlineLevel="0" collapsed="false">
      <c r="B18" s="7" t="s">
        <v>114</v>
      </c>
      <c r="D18" s="24" t="n">
        <f aca="false">COUNTIF(D5:D16,"Sí")</f>
        <v>0</v>
      </c>
    </row>
    <row r="19" customFormat="false" ht="15" hidden="false" customHeight="false" outlineLevel="0" collapsed="false">
      <c r="B19" s="7" t="s">
        <v>115</v>
      </c>
      <c r="D19" s="24" t="str">
        <f aca="false">IF(COUNTIF(D13:D16,"Sí")&gt;0,"Racionalizar",IF(COUNTIF(D9:D12,"Sí")&gt;0,"Tratar síntomas",IF(COUNTIF(D5:D8,"Sí")&gt;0,"Deriva","—")))</f>
        <v>—</v>
      </c>
    </row>
    <row r="20" customFormat="false" ht="15" hidden="false" customHeight="false" outlineLevel="0" collapsed="false">
      <c r="B20" s="33" t="s">
        <v>87</v>
      </c>
      <c r="D20" s="24" t="str">
        <f aca="false">IF(COUNTA(D5:D16)=0,"",IF(D18&gt;=7,"Alto",IF(D18&gt;=4,"Medio","Bajo")))</f>
        <v/>
      </c>
    </row>
    <row r="22" customFormat="false" ht="15" hidden="false" customHeight="true" outlineLevel="0" collapsed="false">
      <c r="B22" s="30" t="s">
        <v>116</v>
      </c>
      <c r="C22" s="30"/>
      <c r="D22" s="30"/>
    </row>
    <row r="23" customFormat="false" ht="15" hidden="false" customHeight="false" outlineLevel="0" collapsed="false">
      <c r="B23" s="30"/>
      <c r="C23" s="30"/>
      <c r="D23" s="30"/>
    </row>
    <row r="24" customFormat="false" ht="15" hidden="false" customHeight="false" outlineLevel="0" collapsed="false">
      <c r="B24" s="30"/>
      <c r="C24" s="30"/>
      <c r="D24" s="30"/>
    </row>
  </sheetData>
  <mergeCells count="1">
    <mergeCell ref="B22:D24"/>
  </mergeCells>
  <conditionalFormatting sqref="D5:D16">
    <cfRule type="expression" priority="2" aboveAverage="0" equalAverage="0" bottom="0" percent="0" rank="0" text="" dxfId="3">
      <formula>D5="Sí"</formula>
    </cfRule>
  </conditionalFormatting>
  <conditionalFormatting sqref="D20">
    <cfRule type="cellIs" priority="3" operator="equal" aboveAverage="0" equalAverage="0" bottom="0" percent="0" rank="0" text="" dxfId="3">
      <formula>"Alto"</formula>
    </cfRule>
    <cfRule type="cellIs" priority="4" operator="equal" aboveAverage="0" equalAverage="0" bottom="0" percent="0" rank="0" text="" dxfId="1">
      <formula>"Medio"</formula>
    </cfRule>
    <cfRule type="cellIs" priority="5" operator="equal" aboveAverage="0" equalAverage="0" bottom="0" percent="0" rank="0" text="" dxfId="2">
      <formula>"Bajo"</formula>
    </cfRule>
  </conditionalFormatting>
  <dataValidations count="1">
    <dataValidation allowBlank="true" error="Elige de la lista" errorStyle="stop" operator="between" showDropDown="false" showErrorMessage="false" showInputMessage="false" sqref="D5:D16" type="list">
      <formula1>Listas!$C$2:$C$3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A12"/>
    <pageSetUpPr fitToPage="true"/>
  </sheetPr>
  <dimension ref="A1:J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40"/>
    <col collapsed="false" customWidth="true" hidden="false" outlineLevel="0" max="8" min="8" style="0" width="20"/>
    <col collapsed="false" customWidth="true" hidden="false" outlineLevel="0" max="9" min="9" style="0" width="16"/>
    <col collapsed="false" customWidth="true" hidden="false" outlineLevel="0" max="10" min="10" style="0" width="12"/>
  </cols>
  <sheetData>
    <row r="1" customFormat="false" ht="27.75" hidden="false" customHeight="true" outlineLevel="0" collapsed="false">
      <c r="A1" s="15" t="s">
        <v>117</v>
      </c>
    </row>
    <row r="2" customFormat="false" ht="15" hidden="false" customHeight="false" outlineLevel="0" collapsed="false">
      <c r="A2" s="3" t="s">
        <v>118</v>
      </c>
    </row>
    <row r="4" customFormat="false" ht="31.5" hidden="false" customHeight="true" outlineLevel="0" collapsed="false">
      <c r="A4" s="20" t="s">
        <v>119</v>
      </c>
      <c r="B4" s="20" t="s">
        <v>120</v>
      </c>
      <c r="C4" s="20" t="s">
        <v>121</v>
      </c>
      <c r="D4" s="20" t="s">
        <v>122</v>
      </c>
      <c r="E4" s="20" t="s">
        <v>89</v>
      </c>
      <c r="F4" s="20" t="s">
        <v>123</v>
      </c>
      <c r="G4" s="20" t="s">
        <v>124</v>
      </c>
      <c r="H4" s="20" t="s">
        <v>91</v>
      </c>
      <c r="I4" s="20" t="s">
        <v>125</v>
      </c>
      <c r="J4" s="20" t="s">
        <v>92</v>
      </c>
    </row>
    <row r="5" customFormat="false" ht="15" hidden="false" customHeight="false" outlineLevel="0" collapsed="false">
      <c r="A5" s="19"/>
      <c r="B5" s="17"/>
      <c r="C5" s="17"/>
      <c r="D5" s="17"/>
      <c r="E5" s="17"/>
      <c r="F5" s="17"/>
      <c r="G5" s="17"/>
      <c r="H5" s="17"/>
      <c r="I5" s="17"/>
      <c r="J5" s="19"/>
    </row>
    <row r="6" customFormat="false" ht="15" hidden="false" customHeight="false" outlineLevel="0" collapsed="false">
      <c r="A6" s="19"/>
      <c r="B6" s="17"/>
      <c r="C6" s="17"/>
      <c r="D6" s="17"/>
      <c r="E6" s="17"/>
      <c r="F6" s="17"/>
      <c r="G6" s="17"/>
      <c r="H6" s="17"/>
      <c r="I6" s="17"/>
      <c r="J6" s="19"/>
    </row>
    <row r="7" customFormat="false" ht="15" hidden="false" customHeight="false" outlineLevel="0" collapsed="false">
      <c r="A7" s="19"/>
      <c r="B7" s="17"/>
      <c r="C7" s="17"/>
      <c r="D7" s="17"/>
      <c r="E7" s="17"/>
      <c r="F7" s="17"/>
      <c r="G7" s="17"/>
      <c r="H7" s="17"/>
      <c r="I7" s="17"/>
      <c r="J7" s="19"/>
    </row>
    <row r="8" customFormat="false" ht="15" hidden="false" customHeight="false" outlineLevel="0" collapsed="false">
      <c r="A8" s="19"/>
      <c r="B8" s="17"/>
      <c r="C8" s="17"/>
      <c r="D8" s="17"/>
      <c r="E8" s="17"/>
      <c r="F8" s="17"/>
      <c r="G8" s="17"/>
      <c r="H8" s="17"/>
      <c r="I8" s="17"/>
      <c r="J8" s="19"/>
    </row>
    <row r="9" customFormat="false" ht="15" hidden="false" customHeight="false" outlineLevel="0" collapsed="false">
      <c r="A9" s="19"/>
      <c r="B9" s="17"/>
      <c r="C9" s="17"/>
      <c r="D9" s="17"/>
      <c r="E9" s="17"/>
      <c r="F9" s="17"/>
      <c r="G9" s="17"/>
      <c r="H9" s="17"/>
      <c r="I9" s="17"/>
      <c r="J9" s="19"/>
    </row>
    <row r="10" customFormat="false" ht="15" hidden="false" customHeight="false" outlineLevel="0" collapsed="false">
      <c r="A10" s="19"/>
      <c r="B10" s="17"/>
      <c r="C10" s="17"/>
      <c r="D10" s="17"/>
      <c r="E10" s="17"/>
      <c r="F10" s="17"/>
      <c r="G10" s="17"/>
      <c r="H10" s="17"/>
      <c r="I10" s="17"/>
      <c r="J10" s="19"/>
    </row>
    <row r="11" customFormat="false" ht="15" hidden="false" customHeight="false" outlineLevel="0" collapsed="false">
      <c r="A11" s="19"/>
      <c r="B11" s="17"/>
      <c r="C11" s="17"/>
      <c r="D11" s="17"/>
      <c r="E11" s="17"/>
      <c r="F11" s="17"/>
      <c r="G11" s="17"/>
      <c r="H11" s="17"/>
      <c r="I11" s="17"/>
      <c r="J11" s="19"/>
    </row>
    <row r="12" customFormat="false" ht="15" hidden="false" customHeight="false" outlineLevel="0" collapsed="false">
      <c r="A12" s="19"/>
      <c r="B12" s="17"/>
      <c r="C12" s="17"/>
      <c r="D12" s="17"/>
      <c r="E12" s="17"/>
      <c r="F12" s="17"/>
      <c r="G12" s="17"/>
      <c r="H12" s="17"/>
      <c r="I12" s="17"/>
      <c r="J12" s="19"/>
    </row>
    <row r="13" customFormat="false" ht="15" hidden="false" customHeight="false" outlineLevel="0" collapsed="false">
      <c r="A13" s="19"/>
      <c r="B13" s="17"/>
      <c r="C13" s="17"/>
      <c r="D13" s="17"/>
      <c r="E13" s="17"/>
      <c r="F13" s="17"/>
      <c r="G13" s="17"/>
      <c r="H13" s="17"/>
      <c r="I13" s="17"/>
      <c r="J13" s="19"/>
    </row>
    <row r="14" customFormat="false" ht="15" hidden="false" customHeight="false" outlineLevel="0" collapsed="false">
      <c r="A14" s="19"/>
      <c r="B14" s="17"/>
      <c r="C14" s="17"/>
      <c r="D14" s="17"/>
      <c r="E14" s="17"/>
      <c r="F14" s="17"/>
      <c r="G14" s="17"/>
      <c r="H14" s="17"/>
      <c r="I14" s="17"/>
      <c r="J14" s="19"/>
    </row>
    <row r="15" customFormat="false" ht="15" hidden="false" customHeight="false" outlineLevel="0" collapsed="false">
      <c r="A15" s="19"/>
      <c r="B15" s="17"/>
      <c r="C15" s="17"/>
      <c r="D15" s="17"/>
      <c r="E15" s="17"/>
      <c r="F15" s="17"/>
      <c r="G15" s="17"/>
      <c r="H15" s="17"/>
      <c r="I15" s="17"/>
      <c r="J15" s="19"/>
    </row>
    <row r="16" customFormat="false" ht="15" hidden="false" customHeight="false" outlineLevel="0" collapsed="false">
      <c r="A16" s="19"/>
      <c r="B16" s="17"/>
      <c r="C16" s="17"/>
      <c r="D16" s="17"/>
      <c r="E16" s="17"/>
      <c r="F16" s="17"/>
      <c r="G16" s="17"/>
      <c r="H16" s="17"/>
      <c r="I16" s="17"/>
      <c r="J16" s="19"/>
    </row>
    <row r="17" customFormat="false" ht="15" hidden="false" customHeight="false" outlineLevel="0" collapsed="false">
      <c r="A17" s="19"/>
      <c r="B17" s="17"/>
      <c r="C17" s="17"/>
      <c r="D17" s="17"/>
      <c r="E17" s="17"/>
      <c r="F17" s="17"/>
      <c r="G17" s="17"/>
      <c r="H17" s="17"/>
      <c r="I17" s="17"/>
      <c r="J17" s="19"/>
    </row>
    <row r="18" customFormat="false" ht="15" hidden="false" customHeight="false" outlineLevel="0" collapsed="false">
      <c r="A18" s="19"/>
      <c r="B18" s="17"/>
      <c r="C18" s="17"/>
      <c r="D18" s="17"/>
      <c r="E18" s="17"/>
      <c r="F18" s="17"/>
      <c r="G18" s="17"/>
      <c r="H18" s="17"/>
      <c r="I18" s="17"/>
      <c r="J18" s="19"/>
    </row>
    <row r="19" customFormat="false" ht="15" hidden="false" customHeight="false" outlineLevel="0" collapsed="false">
      <c r="A19" s="19"/>
      <c r="B19" s="17"/>
      <c r="C19" s="17"/>
      <c r="D19" s="17"/>
      <c r="E19" s="17"/>
      <c r="F19" s="17"/>
      <c r="G19" s="17"/>
      <c r="H19" s="17"/>
      <c r="I19" s="17"/>
      <c r="J19" s="19"/>
    </row>
    <row r="20" customFormat="false" ht="15" hidden="false" customHeight="false" outlineLevel="0" collapsed="false">
      <c r="A20" s="19"/>
      <c r="B20" s="17"/>
      <c r="C20" s="17"/>
      <c r="D20" s="17"/>
      <c r="E20" s="17"/>
      <c r="F20" s="17"/>
      <c r="G20" s="17"/>
      <c r="H20" s="17"/>
      <c r="I20" s="17"/>
      <c r="J20" s="19"/>
    </row>
    <row r="21" customFormat="false" ht="15" hidden="false" customHeight="false" outlineLevel="0" collapsed="false">
      <c r="A21" s="19"/>
      <c r="B21" s="17"/>
      <c r="C21" s="17"/>
      <c r="D21" s="17"/>
      <c r="E21" s="17"/>
      <c r="F21" s="17"/>
      <c r="G21" s="17"/>
      <c r="H21" s="17"/>
      <c r="I21" s="17"/>
      <c r="J21" s="19"/>
    </row>
    <row r="22" customFormat="false" ht="15" hidden="false" customHeight="false" outlineLevel="0" collapsed="false">
      <c r="A22" s="19"/>
      <c r="B22" s="17"/>
      <c r="C22" s="17"/>
      <c r="D22" s="17"/>
      <c r="E22" s="17"/>
      <c r="F22" s="17"/>
      <c r="G22" s="17"/>
      <c r="H22" s="17"/>
      <c r="I22" s="17"/>
      <c r="J22" s="19"/>
    </row>
    <row r="23" customFormat="false" ht="15" hidden="false" customHeight="false" outlineLevel="0" collapsed="false">
      <c r="A23" s="19"/>
      <c r="B23" s="17"/>
      <c r="C23" s="17"/>
      <c r="D23" s="17"/>
      <c r="E23" s="17"/>
      <c r="F23" s="17"/>
      <c r="G23" s="17"/>
      <c r="H23" s="17"/>
      <c r="I23" s="17"/>
      <c r="J23" s="19"/>
    </row>
    <row r="24" customFormat="false" ht="15" hidden="false" customHeight="false" outlineLevel="0" collapsed="false">
      <c r="A24" s="19"/>
      <c r="B24" s="17"/>
      <c r="C24" s="17"/>
      <c r="D24" s="17"/>
      <c r="E24" s="17"/>
      <c r="F24" s="17"/>
      <c r="G24" s="17"/>
      <c r="H24" s="17"/>
      <c r="I24" s="17"/>
      <c r="J24" s="19"/>
    </row>
    <row r="25" customFormat="false" ht="15" hidden="false" customHeight="false" outlineLevel="0" collapsed="false">
      <c r="A25" s="19"/>
      <c r="B25" s="17"/>
      <c r="C25" s="17"/>
      <c r="D25" s="17"/>
      <c r="E25" s="17"/>
      <c r="F25" s="17"/>
      <c r="G25" s="17"/>
      <c r="H25" s="17"/>
      <c r="I25" s="17"/>
      <c r="J25" s="19"/>
    </row>
    <row r="26" customFormat="false" ht="15" hidden="false" customHeight="false" outlineLevel="0" collapsed="false">
      <c r="A26" s="19"/>
      <c r="B26" s="17"/>
      <c r="C26" s="17"/>
      <c r="D26" s="17"/>
      <c r="E26" s="17"/>
      <c r="F26" s="17"/>
      <c r="G26" s="17"/>
      <c r="H26" s="17"/>
      <c r="I26" s="17"/>
      <c r="J26" s="19"/>
    </row>
    <row r="27" customFormat="false" ht="15" hidden="false" customHeight="false" outlineLevel="0" collapsed="false">
      <c r="A27" s="19"/>
      <c r="B27" s="17"/>
      <c r="C27" s="17"/>
      <c r="D27" s="17"/>
      <c r="E27" s="17"/>
      <c r="F27" s="17"/>
      <c r="G27" s="17"/>
      <c r="H27" s="17"/>
      <c r="I27" s="17"/>
      <c r="J27" s="19"/>
    </row>
    <row r="28" customFormat="false" ht="15" hidden="false" customHeight="false" outlineLevel="0" collapsed="false">
      <c r="A28" s="19"/>
      <c r="B28" s="17"/>
      <c r="C28" s="17"/>
      <c r="D28" s="17"/>
      <c r="E28" s="17"/>
      <c r="F28" s="17"/>
      <c r="G28" s="17"/>
      <c r="H28" s="17"/>
      <c r="I28" s="17"/>
      <c r="J28" s="19"/>
    </row>
    <row r="29" customFormat="false" ht="15" hidden="false" customHeight="false" outlineLevel="0" collapsed="false">
      <c r="A29" s="19"/>
      <c r="B29" s="17"/>
      <c r="C29" s="17"/>
      <c r="D29" s="17"/>
      <c r="E29" s="17"/>
      <c r="F29" s="17"/>
      <c r="G29" s="17"/>
      <c r="H29" s="17"/>
      <c r="I29" s="17"/>
      <c r="J29" s="19"/>
    </row>
  </sheetData>
  <conditionalFormatting sqref="E5:E29">
    <cfRule type="expression" priority="2" aboveAverage="0" equalAverage="0" bottom="0" percent="0" rank="0" text="" dxfId="0">
      <formula>E5="Detener"</formula>
    </cfRule>
    <cfRule type="expression" priority="3" aboveAverage="0" equalAverage="0" bottom="0" percent="0" rank="0" text="" dxfId="4">
      <formula>E5="Pausar"</formula>
    </cfRule>
    <cfRule type="expression" priority="4" aboveAverage="0" equalAverage="0" bottom="0" percent="0" rank="0" text="" dxfId="1">
      <formula>E5="Ajustar"</formula>
    </cfRule>
    <cfRule type="expression" priority="5" aboveAverage="0" equalAverage="0" bottom="0" percent="0" rank="0" text="" dxfId="2">
      <formula>E5="Continuar"</formula>
    </cfRule>
  </conditionalFormatting>
  <dataValidations count="2">
    <dataValidation allowBlank="true" error="Elige de la lista" errorStyle="stop" operator="between" showDropDown="false" showErrorMessage="false" showInputMessage="false" sqref="E5:E29" type="list">
      <formula1>Listas!$E$2:$E$5</formula1>
      <formula2>0</formula2>
    </dataValidation>
    <dataValidation allowBlank="true" error="Elige de la lista" errorStyle="stop" operator="between" showDropDown="false" showErrorMessage="false" showInputMessage="false" sqref="F5:F29" type="list">
      <formula1>Listas!$C$2:$C$3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A12"/>
    <pageSetUpPr fitToPage="tru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2"/>
    <col collapsed="false" customWidth="true" hidden="false" outlineLevel="0" max="3" min="3" style="0" width="20"/>
    <col collapsed="false" customWidth="true" hidden="false" outlineLevel="0" max="5" min="4" style="0" width="12"/>
  </cols>
  <sheetData>
    <row r="1" customFormat="false" ht="27.75" hidden="false" customHeight="true" outlineLevel="0" collapsed="false">
      <c r="A1" s="15" t="s">
        <v>126</v>
      </c>
    </row>
    <row r="2" customFormat="false" ht="15" hidden="false" customHeight="false" outlineLevel="0" collapsed="false">
      <c r="A2" s="3" t="s">
        <v>127</v>
      </c>
    </row>
    <row r="4" customFormat="false" ht="15" hidden="false" customHeight="false" outlineLevel="0" collapsed="false">
      <c r="A4" s="20" t="s">
        <v>128</v>
      </c>
      <c r="B4" s="20" t="s">
        <v>129</v>
      </c>
      <c r="C4" s="20" t="s">
        <v>130</v>
      </c>
      <c r="D4" s="20" t="s">
        <v>131</v>
      </c>
      <c r="E4" s="20" t="s">
        <v>67</v>
      </c>
    </row>
    <row r="5" customFormat="false" ht="30" hidden="false" customHeight="true" outlineLevel="0" collapsed="false">
      <c r="A5" s="34" t="s">
        <v>132</v>
      </c>
      <c r="B5" s="27" t="s">
        <v>133</v>
      </c>
      <c r="C5" s="17"/>
      <c r="D5" s="19"/>
      <c r="E5" s="17"/>
    </row>
    <row r="6" customFormat="false" ht="30" hidden="false" customHeight="true" outlineLevel="0" collapsed="false">
      <c r="A6" s="34" t="s">
        <v>134</v>
      </c>
      <c r="B6" s="27" t="s">
        <v>135</v>
      </c>
      <c r="C6" s="17"/>
      <c r="D6" s="19"/>
      <c r="E6" s="17"/>
    </row>
    <row r="7" customFormat="false" ht="30" hidden="false" customHeight="true" outlineLevel="0" collapsed="false">
      <c r="A7" s="34" t="s">
        <v>136</v>
      </c>
      <c r="B7" s="27" t="s">
        <v>137</v>
      </c>
      <c r="C7" s="17"/>
      <c r="D7" s="19"/>
      <c r="E7" s="17"/>
    </row>
    <row r="8" customFormat="false" ht="30" hidden="false" customHeight="true" outlineLevel="0" collapsed="false">
      <c r="A8" s="34" t="s">
        <v>136</v>
      </c>
      <c r="B8" s="27" t="s">
        <v>138</v>
      </c>
      <c r="C8" s="17"/>
      <c r="D8" s="19"/>
      <c r="E8" s="17"/>
    </row>
    <row r="9" customFormat="false" ht="30" hidden="false" customHeight="true" outlineLevel="0" collapsed="false">
      <c r="A9" s="34" t="s">
        <v>136</v>
      </c>
      <c r="B9" s="27" t="s">
        <v>139</v>
      </c>
      <c r="C9" s="17"/>
      <c r="D9" s="19"/>
      <c r="E9" s="17"/>
    </row>
    <row r="10" customFormat="false" ht="30" hidden="false" customHeight="true" outlineLevel="0" collapsed="false">
      <c r="A10" s="34" t="s">
        <v>140</v>
      </c>
      <c r="B10" s="27" t="s">
        <v>141</v>
      </c>
      <c r="C10" s="17"/>
      <c r="D10" s="19"/>
      <c r="E10" s="17"/>
    </row>
    <row r="11" customFormat="false" ht="30" hidden="false" customHeight="true" outlineLevel="0" collapsed="false">
      <c r="A11" s="34" t="s">
        <v>142</v>
      </c>
      <c r="B11" s="27" t="s">
        <v>143</v>
      </c>
      <c r="C11" s="17"/>
      <c r="D11" s="19"/>
      <c r="E11" s="17"/>
    </row>
    <row r="12" customFormat="false" ht="30" hidden="false" customHeight="true" outlineLevel="0" collapsed="false">
      <c r="A12" s="34" t="s">
        <v>142</v>
      </c>
      <c r="B12" s="27" t="s">
        <v>144</v>
      </c>
      <c r="C12" s="17"/>
      <c r="D12" s="19"/>
      <c r="E12" s="17"/>
    </row>
    <row r="13" customFormat="false" ht="30" hidden="false" customHeight="true" outlineLevel="0" collapsed="false">
      <c r="A13" s="34" t="s">
        <v>145</v>
      </c>
      <c r="B13" s="27" t="s">
        <v>146</v>
      </c>
      <c r="C13" s="17"/>
      <c r="D13" s="19"/>
      <c r="E13" s="17"/>
    </row>
    <row r="14" customFormat="false" ht="30" hidden="false" customHeight="true" outlineLevel="0" collapsed="false">
      <c r="A14" s="34" t="s">
        <v>147</v>
      </c>
      <c r="B14" s="27" t="s">
        <v>148</v>
      </c>
      <c r="C14" s="17"/>
      <c r="D14" s="19"/>
      <c r="E14" s="17"/>
    </row>
    <row r="15" customFormat="false" ht="30" hidden="false" customHeight="true" outlineLevel="0" collapsed="false">
      <c r="A15" s="34" t="s">
        <v>149</v>
      </c>
      <c r="B15" s="27" t="s">
        <v>150</v>
      </c>
      <c r="C15" s="17"/>
      <c r="D15" s="19"/>
      <c r="E15" s="17"/>
    </row>
    <row r="16" customFormat="false" ht="30" hidden="false" customHeight="true" outlineLevel="0" collapsed="false">
      <c r="A16" s="34" t="s">
        <v>151</v>
      </c>
      <c r="B16" s="27" t="s">
        <v>152</v>
      </c>
      <c r="C16" s="17"/>
      <c r="D16" s="19"/>
      <c r="E16" s="17"/>
    </row>
    <row r="17" customFormat="false" ht="30" hidden="false" customHeight="true" outlineLevel="0" collapsed="false">
      <c r="A17" s="34" t="s">
        <v>153</v>
      </c>
      <c r="B17" s="27" t="s">
        <v>154</v>
      </c>
      <c r="C17" s="17"/>
      <c r="D17" s="19"/>
      <c r="E17" s="17"/>
    </row>
    <row r="19" customFormat="false" ht="15" hidden="false" customHeight="false" outlineLevel="0" collapsed="false">
      <c r="B19" s="7" t="s">
        <v>155</v>
      </c>
      <c r="C19" s="35" t="str">
        <f aca="false">IF(COUNTA(E5:E17)=0,"",COUNTIF(E5:E17,"Hecho")/(ROWS(E5:E17)-COUNTIF(E5:E17,"No aplica")))</f>
        <v/>
      </c>
    </row>
  </sheetData>
  <conditionalFormatting sqref="E5:E17">
    <cfRule type="expression" priority="2" aboveAverage="0" equalAverage="0" bottom="0" percent="0" rank="0" text="" dxfId="2">
      <formula>E5="Hecho"</formula>
    </cfRule>
    <cfRule type="expression" priority="3" aboveAverage="0" equalAverage="0" bottom="0" percent="0" rank="0" text="" dxfId="1">
      <formula>E5="En curso"</formula>
    </cfRule>
  </conditionalFormatting>
  <dataValidations count="1">
    <dataValidation allowBlank="true" error="Elige de la lista" errorStyle="stop" operator="between" showDropDown="false" showErrorMessage="false" showInputMessage="false" sqref="E5:E17" type="list">
      <formula1>Listas!$F$2:$F$5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A441"/>
    <pageSetUpPr fitToPage="true"/>
  </sheetPr>
  <dimension ref="A1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9"/>
    <col collapsed="false" customWidth="true" hidden="false" outlineLevel="0" max="8" min="6" style="0" width="11"/>
    <col collapsed="false" customWidth="true" hidden="false" outlineLevel="0" max="9" min="9" style="0" width="13"/>
    <col collapsed="false" customWidth="true" hidden="false" outlineLevel="0" max="11" min="10" style="0" width="22"/>
    <col collapsed="false" customWidth="true" hidden="false" outlineLevel="0" max="12" min="12" style="0" width="26"/>
  </cols>
  <sheetData>
    <row r="1" customFormat="false" ht="27.75" hidden="false" customHeight="true" outlineLevel="0" collapsed="false">
      <c r="A1" s="15" t="s">
        <v>156</v>
      </c>
    </row>
    <row r="2" customFormat="false" ht="15" hidden="false" customHeight="false" outlineLevel="0" collapsed="false">
      <c r="A2" s="3" t="s">
        <v>157</v>
      </c>
    </row>
    <row r="4" customFormat="false" ht="19.5" hidden="false" customHeight="true" outlineLevel="0" collapsed="false">
      <c r="A4" s="16" t="s">
        <v>28</v>
      </c>
      <c r="B4" s="16"/>
      <c r="C4" s="17" t="s">
        <v>158</v>
      </c>
      <c r="D4" s="17"/>
      <c r="E4" s="17"/>
      <c r="F4" s="17"/>
      <c r="G4" s="17"/>
      <c r="H4" s="17"/>
      <c r="J4" s="6" t="s">
        <v>29</v>
      </c>
    </row>
    <row r="5" customFormat="false" ht="19.5" hidden="false" customHeight="true" outlineLevel="0" collapsed="false">
      <c r="A5" s="16" t="s">
        <v>30</v>
      </c>
      <c r="B5" s="16"/>
      <c r="C5" s="17" t="s">
        <v>159</v>
      </c>
      <c r="D5" s="17"/>
      <c r="E5" s="17"/>
      <c r="F5" s="17"/>
      <c r="G5" s="17"/>
      <c r="H5" s="17"/>
      <c r="J5" s="18" t="s">
        <v>31</v>
      </c>
      <c r="K5" s="18"/>
      <c r="L5" s="18"/>
    </row>
    <row r="6" customFormat="false" ht="19.5" hidden="false" customHeight="true" outlineLevel="0" collapsed="false">
      <c r="A6" s="16" t="s">
        <v>32</v>
      </c>
      <c r="B6" s="16"/>
      <c r="C6" s="17" t="s">
        <v>160</v>
      </c>
      <c r="D6" s="17"/>
      <c r="E6" s="17"/>
      <c r="F6" s="17"/>
      <c r="G6" s="17"/>
      <c r="H6" s="17"/>
      <c r="J6" s="18"/>
      <c r="K6" s="18"/>
      <c r="L6" s="18"/>
    </row>
    <row r="7" customFormat="false" ht="31.5" hidden="false" customHeight="true" outlineLevel="0" collapsed="false">
      <c r="A7" s="16" t="s">
        <v>33</v>
      </c>
      <c r="B7" s="16"/>
      <c r="C7" s="17" t="s">
        <v>161</v>
      </c>
      <c r="D7" s="17"/>
      <c r="E7" s="17"/>
      <c r="F7" s="17"/>
      <c r="G7" s="17"/>
      <c r="H7" s="17"/>
      <c r="J7" s="18"/>
      <c r="K7" s="18"/>
      <c r="L7" s="18"/>
    </row>
    <row r="8" customFormat="false" ht="19.5" hidden="false" customHeight="true" outlineLevel="0" collapsed="false">
      <c r="A8" s="16" t="s">
        <v>34</v>
      </c>
      <c r="B8" s="16"/>
      <c r="C8" s="19" t="n">
        <v>43784</v>
      </c>
      <c r="D8" s="19"/>
      <c r="E8" s="19"/>
      <c r="F8" s="19"/>
      <c r="G8" s="19"/>
      <c r="H8" s="19"/>
      <c r="J8" s="18"/>
      <c r="K8" s="18"/>
      <c r="L8" s="18"/>
    </row>
    <row r="10" customFormat="false" ht="43.5" hidden="false" customHeight="true" outlineLevel="0" collapsed="false">
      <c r="A10" s="20" t="s">
        <v>35</v>
      </c>
      <c r="B10" s="20" t="s">
        <v>36</v>
      </c>
      <c r="C10" s="20" t="s">
        <v>37</v>
      </c>
      <c r="D10" s="20" t="s">
        <v>38</v>
      </c>
      <c r="E10" s="20" t="s">
        <v>39</v>
      </c>
      <c r="F10" s="20" t="s">
        <v>40</v>
      </c>
      <c r="G10" s="20" t="s">
        <v>41</v>
      </c>
      <c r="H10" s="20" t="s">
        <v>42</v>
      </c>
      <c r="I10" s="20" t="s">
        <v>43</v>
      </c>
      <c r="J10" s="20" t="s">
        <v>44</v>
      </c>
      <c r="K10" s="20" t="s">
        <v>45</v>
      </c>
      <c r="L10" s="20" t="s">
        <v>46</v>
      </c>
    </row>
    <row r="11" customFormat="false" ht="49.5" hidden="false" customHeight="true" outlineLevel="0" collapsed="false">
      <c r="A11" s="21" t="s">
        <v>47</v>
      </c>
      <c r="B11" s="17" t="s">
        <v>162</v>
      </c>
      <c r="C11" s="17" t="s">
        <v>163</v>
      </c>
      <c r="D11" s="17" t="s">
        <v>164</v>
      </c>
      <c r="E11" s="17" t="s">
        <v>165</v>
      </c>
      <c r="F11" s="17" t="s">
        <v>166</v>
      </c>
      <c r="G11" s="17" t="n">
        <v>99.5</v>
      </c>
      <c r="H11" s="17" t="n">
        <v>98</v>
      </c>
      <c r="I11" s="19" t="n">
        <v>43877</v>
      </c>
      <c r="J11" s="17" t="s">
        <v>167</v>
      </c>
      <c r="K11" s="17" t="s">
        <v>168</v>
      </c>
      <c r="L11" s="17" t="s">
        <v>169</v>
      </c>
    </row>
    <row r="12" customFormat="false" ht="49.5" hidden="false" customHeight="true" outlineLevel="0" collapsed="false">
      <c r="A12" s="21" t="s">
        <v>48</v>
      </c>
      <c r="B12" s="17" t="s">
        <v>162</v>
      </c>
      <c r="C12" s="17" t="s">
        <v>170</v>
      </c>
      <c r="D12" s="17" t="s">
        <v>171</v>
      </c>
      <c r="E12" s="17" t="s">
        <v>165</v>
      </c>
      <c r="F12" s="17" t="s">
        <v>172</v>
      </c>
      <c r="G12" s="17" t="n">
        <v>0.5</v>
      </c>
      <c r="H12" s="17" t="n">
        <v>1</v>
      </c>
      <c r="I12" s="19" t="n">
        <v>43846</v>
      </c>
      <c r="J12" s="17" t="s">
        <v>173</v>
      </c>
      <c r="K12" s="17" t="s">
        <v>174</v>
      </c>
      <c r="L12" s="17" t="s">
        <v>175</v>
      </c>
    </row>
    <row r="13" customFormat="false" ht="49.5" hidden="false" customHeight="true" outlineLevel="0" collapsed="false">
      <c r="A13" s="21" t="s">
        <v>49</v>
      </c>
      <c r="B13" s="17" t="s">
        <v>176</v>
      </c>
      <c r="C13" s="17" t="s">
        <v>177</v>
      </c>
      <c r="D13" s="17" t="s">
        <v>178</v>
      </c>
      <c r="E13" s="17" t="s">
        <v>179</v>
      </c>
      <c r="F13" s="17" t="s">
        <v>166</v>
      </c>
      <c r="G13" s="17" t="n">
        <v>1</v>
      </c>
      <c r="H13" s="17" t="n">
        <v>1</v>
      </c>
      <c r="I13" s="19" t="n">
        <v>43816</v>
      </c>
      <c r="J13" s="17" t="s">
        <v>180</v>
      </c>
      <c r="K13" s="17" t="s">
        <v>174</v>
      </c>
      <c r="L13" s="17" t="s">
        <v>175</v>
      </c>
    </row>
    <row r="14" customFormat="false" ht="49.5" hidden="false" customHeight="true" outlineLevel="0" collapsed="false">
      <c r="A14" s="21" t="s">
        <v>50</v>
      </c>
      <c r="B14" s="17" t="s">
        <v>181</v>
      </c>
      <c r="C14" s="17" t="s">
        <v>182</v>
      </c>
      <c r="D14" s="17" t="s">
        <v>183</v>
      </c>
      <c r="E14" s="17" t="s">
        <v>179</v>
      </c>
      <c r="F14" s="17" t="s">
        <v>166</v>
      </c>
      <c r="G14" s="17" t="n">
        <v>1</v>
      </c>
      <c r="H14" s="17" t="n">
        <v>1</v>
      </c>
      <c r="I14" s="19" t="n">
        <v>43867</v>
      </c>
      <c r="J14" s="17" t="s">
        <v>184</v>
      </c>
      <c r="K14" s="17" t="s">
        <v>185</v>
      </c>
      <c r="L14" s="17" t="s">
        <v>186</v>
      </c>
    </row>
    <row r="15" customFormat="false" ht="49.5" hidden="false" customHeight="true" outlineLevel="0" collapsed="false">
      <c r="A15" s="21" t="s">
        <v>51</v>
      </c>
      <c r="B15" s="17"/>
      <c r="C15" s="17"/>
      <c r="D15" s="17"/>
      <c r="E15" s="17"/>
      <c r="F15" s="17"/>
      <c r="G15" s="17"/>
      <c r="H15" s="17"/>
      <c r="I15" s="19"/>
      <c r="J15" s="17"/>
      <c r="K15" s="17"/>
      <c r="L15" s="17"/>
    </row>
    <row r="17" customFormat="false" ht="25.5" hidden="false" customHeight="true" outlineLevel="0" collapsed="false">
      <c r="A17" s="16" t="s">
        <v>52</v>
      </c>
      <c r="B17" s="16"/>
      <c r="C17" s="17" t="s">
        <v>187</v>
      </c>
      <c r="D17" s="17"/>
      <c r="E17" s="17"/>
      <c r="F17" s="17"/>
      <c r="G17" s="17"/>
      <c r="H17" s="17"/>
    </row>
    <row r="18" customFormat="false" ht="25.5" hidden="false" customHeight="true" outlineLevel="0" collapsed="false">
      <c r="A18" s="16" t="s">
        <v>53</v>
      </c>
      <c r="B18" s="16"/>
      <c r="C18" s="17" t="s">
        <v>188</v>
      </c>
      <c r="D18" s="17"/>
      <c r="E18" s="17"/>
      <c r="F18" s="17"/>
      <c r="G18" s="17"/>
      <c r="H18" s="17"/>
    </row>
    <row r="19" customFormat="false" ht="25.5" hidden="false" customHeight="true" outlineLevel="0" collapsed="false">
      <c r="A19" s="16" t="s">
        <v>54</v>
      </c>
      <c r="B19" s="16"/>
      <c r="C19" s="17" t="s">
        <v>189</v>
      </c>
      <c r="D19" s="17"/>
      <c r="E19" s="17"/>
      <c r="F19" s="17"/>
      <c r="G19" s="17"/>
      <c r="H19" s="17"/>
    </row>
    <row r="21" customFormat="false" ht="15" hidden="false" customHeight="false" outlineLevel="0" collapsed="false">
      <c r="A21" s="7" t="s">
        <v>55</v>
      </c>
    </row>
    <row r="24" customFormat="false" ht="15" hidden="false" customHeight="false" outlineLevel="0" collapsed="false">
      <c r="C24" s="9" t="s">
        <v>56</v>
      </c>
      <c r="G24" s="9" t="s">
        <v>56</v>
      </c>
      <c r="K24" s="9" t="s">
        <v>56</v>
      </c>
    </row>
    <row r="25" customFormat="false" ht="15" hidden="false" customHeight="false" outlineLevel="0" collapsed="false">
      <c r="C25" s="21" t="s">
        <v>30</v>
      </c>
      <c r="G25" s="21" t="s">
        <v>32</v>
      </c>
      <c r="K25" s="21" t="s">
        <v>57</v>
      </c>
    </row>
  </sheetData>
  <mergeCells count="17">
    <mergeCell ref="A4:B4"/>
    <mergeCell ref="C4:H4"/>
    <mergeCell ref="A5:B5"/>
    <mergeCell ref="C5:H5"/>
    <mergeCell ref="J5:L8"/>
    <mergeCell ref="A6:B6"/>
    <mergeCell ref="C6:H6"/>
    <mergeCell ref="A7:B7"/>
    <mergeCell ref="C7:H7"/>
    <mergeCell ref="A8:B8"/>
    <mergeCell ref="C8:H8"/>
    <mergeCell ref="A17:B17"/>
    <mergeCell ref="C17:H17"/>
    <mergeCell ref="A18:B18"/>
    <mergeCell ref="C18:H18"/>
    <mergeCell ref="A19:B19"/>
    <mergeCell ref="C19:H19"/>
  </mergeCells>
  <dataValidations count="2">
    <dataValidation allowBlank="true" error="Elige de la lista" errorStyle="stop" operator="between" showDropDown="false" showErrorMessage="false" showInputMessage="false" sqref="B11:B15" type="list">
      <formula1>Listas!$A$2:$A$8</formula1>
      <formula2>0</formula2>
    </dataValidation>
    <dataValidation allowBlank="true" error="Elige de la lista" errorStyle="stop" operator="between" showDropDown="false" showErrorMessage="false" showInputMessage="false" sqref="F11:F15" type="list">
      <formula1>Listas!$B$2:$B$3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A441"/>
    <pageSetUpPr fitToPage="true"/>
  </sheetPr>
  <dimension ref="A1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5" min="3" style="0" width="11"/>
    <col collapsed="false" customWidth="true" hidden="false" outlineLevel="0" max="7" min="6" style="0" width="12"/>
    <col collapsed="false" customWidth="true" hidden="false" outlineLevel="0" max="8" min="8" style="0" width="22"/>
    <col collapsed="false" customWidth="true" hidden="false" outlineLevel="0" max="10" min="9" style="0" width="4"/>
  </cols>
  <sheetData>
    <row r="1" customFormat="false" ht="27.75" hidden="false" customHeight="true" outlineLevel="0" collapsed="false">
      <c r="A1" s="15" t="s">
        <v>58</v>
      </c>
    </row>
    <row r="2" customFormat="false" ht="15" hidden="false" customHeight="false" outlineLevel="0" collapsed="false">
      <c r="A2" s="3" t="s">
        <v>190</v>
      </c>
    </row>
    <row r="3" customFormat="false" ht="15" hidden="false" customHeight="false" outlineLevel="0" collapsed="false">
      <c r="A3" s="22" t="s">
        <v>60</v>
      </c>
      <c r="B3" s="22"/>
      <c r="C3" s="19" t="n">
        <v>43877</v>
      </c>
    </row>
    <row r="5" customFormat="false" ht="30" hidden="false" customHeight="true" outlineLevel="0" collapsed="false">
      <c r="A5" s="20" t="s">
        <v>35</v>
      </c>
      <c r="B5" s="23" t="s">
        <v>61</v>
      </c>
      <c r="C5" s="23" t="s">
        <v>62</v>
      </c>
      <c r="D5" s="23" t="s">
        <v>63</v>
      </c>
      <c r="E5" s="23" t="s">
        <v>64</v>
      </c>
      <c r="F5" s="20" t="s">
        <v>65</v>
      </c>
      <c r="G5" s="23" t="s">
        <v>66</v>
      </c>
      <c r="H5" s="23" t="s">
        <v>67</v>
      </c>
    </row>
    <row r="6" customFormat="false" ht="39.75" hidden="false" customHeight="true" outlineLevel="0" collapsed="false">
      <c r="A6" s="24" t="str">
        <f aca="false">'Ejemplo RD 2020'!A11</f>
        <v>C1</v>
      </c>
      <c r="B6" s="25" t="str">
        <f aca="false">IF('Ejemplo RD 2020'!C11="","",'Ejemplo RD 2020'!C11)</f>
        <v>Si a las 6:00 a.m. del día de la elección menos del 98 % de los equipos tiene la oferta electoral verificada, se vota en forma manual en todos los recintos.</v>
      </c>
      <c r="C6" s="25" t="str">
        <f aca="false">IF('Ejemplo RD 2020'!F11="","",'Ejemplo RD 2020'!F11)</f>
        <v>Menor que</v>
      </c>
      <c r="D6" s="25" t="n">
        <f aca="false">IF('Ejemplo RD 2020'!G11="","",'Ejemplo RD 2020'!G11)</f>
        <v>99.5</v>
      </c>
      <c r="E6" s="25" t="n">
        <f aca="false">IF('Ejemplo RD 2020'!H11="","",'Ejemplo RD 2020'!H11)</f>
        <v>98</v>
      </c>
      <c r="F6" s="17" t="n">
        <v>60</v>
      </c>
      <c r="G6" s="26" t="n">
        <f aca="false">IF('Ejemplo RD 2020'!I11="","",'Ejemplo RD 2020'!I11)</f>
        <v>43877</v>
      </c>
      <c r="H6" s="24" t="str">
        <f aca="true">IF(B6="","",IF(F6="",IF(AND(G6&lt;&gt;"",TODAY()&gt;G6),"⏰ Vencido sin medir","Sin medir"),IF(C6="Mayor que",IF(F6&gt;E6,"⛔ Parada",IF(F6&gt;D6,"⚠ Alerta","✔ OK")),IF(F6&lt;E6,"⛔ Parada",IF(F6&lt;D6,"⚠ Alerta","✔ OK")))))</f>
        <v>⛔ Parada</v>
      </c>
    </row>
    <row r="7" customFormat="false" ht="39.75" hidden="false" customHeight="true" outlineLevel="0" collapsed="false">
      <c r="A7" s="24" t="str">
        <f aca="false">'Ejemplo RD 2020'!A12</f>
        <v>C2</v>
      </c>
      <c r="B7" s="25" t="str">
        <f aca="false">IF('Ejemplo RD 2020'!C12="","",'Ejemplo RD 2020'!C12)</f>
        <v>Si el simulacro nacional 30 días antes falla en más del 1 % de los equipos, no se usa voto automatizado en la jornada.</v>
      </c>
      <c r="C7" s="25" t="str">
        <f aca="false">IF('Ejemplo RD 2020'!F12="","",'Ejemplo RD 2020'!F12)</f>
        <v>Mayor que</v>
      </c>
      <c r="D7" s="25" t="n">
        <f aca="false">IF('Ejemplo RD 2020'!G12="","",'Ejemplo RD 2020'!G12)</f>
        <v>0.5</v>
      </c>
      <c r="E7" s="25" t="n">
        <f aca="false">IF('Ejemplo RD 2020'!H12="","",'Ejemplo RD 2020'!H12)</f>
        <v>1</v>
      </c>
      <c r="F7" s="17"/>
      <c r="G7" s="26" t="n">
        <f aca="false">IF('Ejemplo RD 2020'!I12="","",'Ejemplo RD 2020'!I12)</f>
        <v>43846</v>
      </c>
      <c r="H7" s="24" t="str">
        <f aca="true">IF(B7="","",IF(F7="",IF(AND(G7&lt;&gt;"",TODAY()&gt;G7),"⏰ Vencido sin medir","Sin medir"),IF(C7="Mayor que",IF(F7&gt;E7,"⛔ Parada",IF(F7&gt;D7,"⚠ Alerta","✔ OK")),IF(F7&lt;E7,"⛔ Parada",IF(F7&lt;D7,"⚠ Alerta","✔ OK")))))</f>
        <v>⏰ Vencido sin medir</v>
      </c>
    </row>
    <row r="8" customFormat="false" ht="39.75" hidden="false" customHeight="true" outlineLevel="0" collapsed="false">
      <c r="A8" s="24" t="str">
        <f aca="false">'Ejemplo RD 2020'!A13</f>
        <v>C3</v>
      </c>
      <c r="B8" s="25" t="str">
        <f aca="false">IF('Ejemplo RD 2020'!C13="","",'Ejemplo RD 2020'!C13)</f>
        <v>Si la falla de las primarias de octubre de 2019 no tiene causa raíz cerrada y prueba de regresión superada 60 días antes, no se usa voto automatizado.</v>
      </c>
      <c r="C8" s="25" t="str">
        <f aca="false">IF('Ejemplo RD 2020'!F13="","",'Ejemplo RD 2020'!F13)</f>
        <v>Menor que</v>
      </c>
      <c r="D8" s="25" t="n">
        <f aca="false">IF('Ejemplo RD 2020'!G13="","",'Ejemplo RD 2020'!G13)</f>
        <v>1</v>
      </c>
      <c r="E8" s="25" t="n">
        <f aca="false">IF('Ejemplo RD 2020'!H13="","",'Ejemplo RD 2020'!H13)</f>
        <v>1</v>
      </c>
      <c r="F8" s="17" t="n">
        <v>0</v>
      </c>
      <c r="G8" s="26" t="n">
        <f aca="false">IF('Ejemplo RD 2020'!I13="","",'Ejemplo RD 2020'!I13)</f>
        <v>43816</v>
      </c>
      <c r="H8" s="24" t="str">
        <f aca="true">IF(B8="","",IF(F8="",IF(AND(G8&lt;&gt;"",TODAY()&gt;G8),"⏰ Vencido sin medir","Sin medir"),IF(C8="Mayor que",IF(F8&gt;E8,"⛔ Parada",IF(F8&gt;D8,"⚠ Alerta","✔ OK")),IF(F8&lt;E8,"⛔ Parada",IF(F8&lt;D8,"⚠ Alerta","✔ OK")))))</f>
        <v>⛔ Parada</v>
      </c>
    </row>
    <row r="9" customFormat="false" ht="39.75" hidden="false" customHeight="true" outlineLevel="0" collapsed="false">
      <c r="A9" s="24" t="str">
        <f aca="false">'Ejemplo RD 2020'!A14</f>
        <v>C4</v>
      </c>
      <c r="B9" s="25" t="str">
        <f aca="false">IF('Ejemplo RD 2020'!C14="","",'Ejemplo RD 2020'!C14)</f>
        <v>Si 10 días antes no hay soporte confirmado del proveedor de red para la jornada, se descarta la transmisión electrónica de resultados.</v>
      </c>
      <c r="C9" s="25" t="str">
        <f aca="false">IF('Ejemplo RD 2020'!F14="","",'Ejemplo RD 2020'!F14)</f>
        <v>Menor que</v>
      </c>
      <c r="D9" s="25" t="n">
        <f aca="false">IF('Ejemplo RD 2020'!G14="","",'Ejemplo RD 2020'!G14)</f>
        <v>1</v>
      </c>
      <c r="E9" s="25" t="n">
        <f aca="false">IF('Ejemplo RD 2020'!H14="","",'Ejemplo RD 2020'!H14)</f>
        <v>1</v>
      </c>
      <c r="F9" s="17"/>
      <c r="G9" s="26" t="n">
        <f aca="false">IF('Ejemplo RD 2020'!I14="","",'Ejemplo RD 2020'!I14)</f>
        <v>43867</v>
      </c>
      <c r="H9" s="24" t="str">
        <f aca="true">IF(B9="","",IF(F9="",IF(AND(G9&lt;&gt;"",TODAY()&gt;G9),"⏰ Vencido sin medir","Sin medir"),IF(C9="Mayor que",IF(F9&gt;E9,"⛔ Parada",IF(F9&gt;D9,"⚠ Alerta","✔ OK")),IF(F9&lt;E9,"⛔ Parada",IF(F9&lt;D9,"⚠ Alerta","✔ OK")))))</f>
        <v>⏰ Vencido sin medir</v>
      </c>
    </row>
    <row r="10" customFormat="false" ht="39.75" hidden="false" customHeight="true" outlineLevel="0" collapsed="false">
      <c r="A10" s="24" t="str">
        <f aca="false">'Ejemplo RD 2020'!A15</f>
        <v>C5</v>
      </c>
      <c r="B10" s="25" t="str">
        <f aca="false">IF('Ejemplo RD 2020'!C15="","",'Ejemplo RD 2020'!C15)</f>
        <v/>
      </c>
      <c r="C10" s="25" t="str">
        <f aca="false">IF('Ejemplo RD 2020'!F15="","",'Ejemplo RD 2020'!F15)</f>
        <v/>
      </c>
      <c r="D10" s="25" t="str">
        <f aca="false">IF('Ejemplo RD 2020'!G15="","",'Ejemplo RD 2020'!G15)</f>
        <v/>
      </c>
      <c r="E10" s="25" t="str">
        <f aca="false">IF('Ejemplo RD 2020'!H15="","",'Ejemplo RD 2020'!H15)</f>
        <v/>
      </c>
      <c r="F10" s="17"/>
      <c r="G10" s="26" t="str">
        <f aca="false">IF('Ejemplo RD 2020'!I15="","",'Ejemplo RD 2020'!I15)</f>
        <v/>
      </c>
      <c r="H10" s="24" t="str">
        <f aca="true">IF(B10="","",IF(F10="",IF(AND(G10&lt;&gt;"",TODAY()&gt;G10),"⏰ Vencido sin medir","Sin medir"),IF(C10="Mayor que",IF(F10&gt;E10,"⛔ Parada",IF(F10&gt;D10,"⚠ Alerta","✔ OK")),IF(F10&lt;E10,"⛔ Parada",IF(F10&lt;D10,"⚠ Alerta","✔ OK")))))</f>
        <v/>
      </c>
    </row>
    <row r="12" customFormat="false" ht="15" hidden="false" customHeight="false" outlineLevel="0" collapsed="false">
      <c r="A12" s="7" t="s">
        <v>68</v>
      </c>
    </row>
    <row r="13" customFormat="false" ht="32.8" hidden="false" customHeight="false" outlineLevel="0" collapsed="false">
      <c r="A13" s="20" t="s">
        <v>35</v>
      </c>
      <c r="B13" s="20" t="s">
        <v>69</v>
      </c>
      <c r="C13" s="20" t="s">
        <v>70</v>
      </c>
      <c r="D13" s="23" t="s">
        <v>71</v>
      </c>
      <c r="E13" s="23" t="s">
        <v>72</v>
      </c>
    </row>
    <row r="14" customFormat="false" ht="33.75" hidden="false" customHeight="true" outlineLevel="0" collapsed="false">
      <c r="A14" s="21" t="n">
        <v>1</v>
      </c>
      <c r="B14" s="27" t="s">
        <v>73</v>
      </c>
      <c r="C14" s="17" t="s">
        <v>74</v>
      </c>
      <c r="D14" s="25" t="s">
        <v>74</v>
      </c>
      <c r="E14" s="24" t="str">
        <f aca="false">IF(C14="","",IF(OR(C14="No",AND(0=1,C14="No sabemos")),"Sí","No"))</f>
        <v>Sí</v>
      </c>
    </row>
    <row r="15" customFormat="false" ht="33.75" hidden="false" customHeight="true" outlineLevel="0" collapsed="false">
      <c r="A15" s="21" t="n">
        <v>2</v>
      </c>
      <c r="B15" s="27" t="s">
        <v>75</v>
      </c>
      <c r="C15" s="17" t="s">
        <v>191</v>
      </c>
      <c r="D15" s="25" t="s">
        <v>76</v>
      </c>
      <c r="E15" s="24" t="str">
        <f aca="false">IF(C15="","",IF(OR(C15="No",AND(1=1,C15="No sabemos")),"Sí","No"))</f>
        <v>Sí</v>
      </c>
    </row>
    <row r="16" customFormat="false" ht="33.75" hidden="false" customHeight="true" outlineLevel="0" collapsed="false">
      <c r="A16" s="21" t="n">
        <v>3</v>
      </c>
      <c r="B16" s="27" t="s">
        <v>77</v>
      </c>
      <c r="C16" s="24" t="str">
        <f aca="false">IF(COUNTIF(H6:H10,"⛔*")+COUNTIF(H6:H10,"⚠*")&gt;0,"Sí","No")</f>
        <v>Sí</v>
      </c>
      <c r="D16" s="25" t="s">
        <v>78</v>
      </c>
      <c r="E16" s="24" t="str">
        <f aca="false">IF(C16="","",IF(OR(C16="Sí",AND(2=1,C16="No sabemos")),"Sí","No"))</f>
        <v>Sí</v>
      </c>
    </row>
    <row r="17" customFormat="false" ht="33.75" hidden="false" customHeight="true" outlineLevel="0" collapsed="false">
      <c r="A17" s="21" t="n">
        <v>4</v>
      </c>
      <c r="B17" s="27" t="s">
        <v>79</v>
      </c>
      <c r="C17" s="17" t="s">
        <v>78</v>
      </c>
      <c r="D17" s="25" t="s">
        <v>74</v>
      </c>
      <c r="E17" s="24" t="str">
        <f aca="false">IF(C17="","",IF(OR(C17="No",AND(3=1,C17="No sabemos")),"Sí","No"))</f>
        <v>No</v>
      </c>
    </row>
    <row r="18" customFormat="false" ht="33.75" hidden="false" customHeight="true" outlineLevel="0" collapsed="false">
      <c r="A18" s="21" t="n">
        <v>5</v>
      </c>
      <c r="B18" s="27" t="s">
        <v>80</v>
      </c>
      <c r="C18" s="17" t="s">
        <v>78</v>
      </c>
      <c r="D18" s="25" t="s">
        <v>78</v>
      </c>
      <c r="E18" s="24" t="str">
        <f aca="false">IF(C18="","",IF(OR(C18="Sí",AND(4=1,C18="No sabemos")),"Sí","No"))</f>
        <v>Sí</v>
      </c>
    </row>
    <row r="19" customFormat="false" ht="33.75" hidden="false" customHeight="true" outlineLevel="0" collapsed="false">
      <c r="A19" s="21" t="n">
        <v>6</v>
      </c>
      <c r="B19" s="27" t="s">
        <v>81</v>
      </c>
      <c r="C19" s="17" t="s">
        <v>74</v>
      </c>
      <c r="D19" s="25" t="s">
        <v>74</v>
      </c>
      <c r="E19" s="24" t="str">
        <f aca="false">IF(C19="","",IF(OR(C19="No",AND(5=1,C19="No sabemos")),"Sí","No"))</f>
        <v>Sí</v>
      </c>
    </row>
    <row r="20" customFormat="false" ht="33.75" hidden="false" customHeight="true" outlineLevel="0" collapsed="false">
      <c r="A20" s="21" t="n">
        <v>7</v>
      </c>
      <c r="B20" s="27" t="s">
        <v>82</v>
      </c>
      <c r="C20" s="17" t="s">
        <v>74</v>
      </c>
      <c r="D20" s="25" t="s">
        <v>78</v>
      </c>
      <c r="E20" s="24" t="str">
        <f aca="false">IF(C20="","",IF(OR(C20="Sí",AND(6=1,C20="No sabemos")),"Sí","No"))</f>
        <v>No</v>
      </c>
    </row>
    <row r="22" customFormat="false" ht="15" hidden="false" customHeight="false" outlineLevel="0" collapsed="false">
      <c r="A22" s="7" t="s">
        <v>83</v>
      </c>
    </row>
    <row r="23" customFormat="false" ht="15" hidden="false" customHeight="false" outlineLevel="0" collapsed="false">
      <c r="B23" s="9" t="s">
        <v>84</v>
      </c>
      <c r="C23" s="24" t="n">
        <f aca="false">COUNTIF(H6:H10,"⛔*")</f>
        <v>2</v>
      </c>
    </row>
    <row r="24" customFormat="false" ht="15" hidden="false" customHeight="false" outlineLevel="0" collapsed="false">
      <c r="B24" s="9" t="s">
        <v>85</v>
      </c>
      <c r="C24" s="24" t="n">
        <f aca="false">COUNTIF(H6:H10,"⚠*")+COUNTIF(H6:H10,"⏰*")</f>
        <v>2</v>
      </c>
    </row>
    <row r="25" customFormat="false" ht="15" hidden="false" customHeight="false" outlineLevel="0" collapsed="false">
      <c r="B25" s="9" t="s">
        <v>86</v>
      </c>
      <c r="C25" s="24" t="n">
        <f aca="false">COUNTIF(E14:E19,"Sí")</f>
        <v>5</v>
      </c>
    </row>
    <row r="26" customFormat="false" ht="15" hidden="false" customHeight="false" outlineLevel="0" collapsed="false">
      <c r="B26" s="9" t="s">
        <v>87</v>
      </c>
      <c r="C26" s="24" t="str">
        <f aca="false">'Ejemplo RD · Señales'!$D$20</f>
        <v>Medio</v>
      </c>
    </row>
    <row r="28" customFormat="false" ht="15" hidden="false" customHeight="false" outlineLevel="0" collapsed="false">
      <c r="A28" s="28" t="s">
        <v>88</v>
      </c>
    </row>
    <row r="29" customFormat="false" ht="15" hidden="false" customHeight="false" outlineLevel="0" collapsed="false">
      <c r="B29" s="29" t="str">
        <f aca="false">IF(AND(COUNT(F6:F10)=0,COUNTA(C14,C15,C17,C18,C19,C20)=0),"Registra los valores actuales y responde las preguntas para obtener la recomendación.",IF(C23&gt;0,"DETENER — se cumplió un criterio de parada. Solo se continúa con una excepción escrita y firmada por el patrocinador y el revisor independiente.",IF(OR(E14="Sí",E17="Sí",C26="Alto",C25&gt;=3),IF(E20="Sí","PAUSAR — hay señales serias y existe una pausa barata. Fija fecha de reevaluación con un revisor independiente.","DETENER O PAUSAR — revisa el caso de negocio con un revisor independiente antes de comprometer más recursos."),IF(OR(C24&gt;0,C25&gt;=1,C26="Medio"),"AJUSTAR — continúa con acciones correctivas con dueño y fecha, y adelanta la próxima revisión.","CONTINUAR — ningún criterio se activó. Fija la próxima revisión."))))</f>
        <v>DETENER — se cumplió un criterio de parada. Solo se continúa con una excepción escrita y firmada por el patrocinador y el revisor independiente.</v>
      </c>
      <c r="C29" s="29"/>
      <c r="D29" s="29"/>
      <c r="E29" s="29"/>
      <c r="F29" s="29"/>
      <c r="G29" s="29"/>
      <c r="H29" s="29"/>
    </row>
    <row r="30" customFormat="false" ht="15" hidden="false" customHeight="false" outlineLevel="0" collapsed="false">
      <c r="B30" s="29"/>
      <c r="C30" s="29"/>
      <c r="D30" s="29"/>
      <c r="E30" s="29"/>
      <c r="F30" s="29"/>
      <c r="G30" s="29"/>
      <c r="H30" s="29"/>
    </row>
    <row r="31" customFormat="false" ht="15" hidden="false" customHeight="false" outlineLevel="0" collapsed="false">
      <c r="B31" s="29"/>
      <c r="C31" s="29"/>
      <c r="D31" s="29"/>
      <c r="E31" s="29"/>
      <c r="F31" s="29"/>
      <c r="G31" s="29"/>
      <c r="H31" s="29"/>
    </row>
    <row r="33" customFormat="false" ht="15" hidden="false" customHeight="false" outlineLevel="0" collapsed="false">
      <c r="B33" s="9" t="s">
        <v>89</v>
      </c>
      <c r="C33" s="17" t="s">
        <v>192</v>
      </c>
    </row>
    <row r="34" customFormat="false" ht="15" hidden="false" customHeight="true" outlineLevel="0" collapsed="false">
      <c r="B34" s="9" t="s">
        <v>90</v>
      </c>
      <c r="C34" s="17" t="s">
        <v>193</v>
      </c>
      <c r="D34" s="17"/>
      <c r="E34" s="17"/>
      <c r="F34" s="17"/>
      <c r="G34" s="17"/>
      <c r="H34" s="17"/>
    </row>
    <row r="35" customFormat="false" ht="15" hidden="false" customHeight="false" outlineLevel="0" collapsed="false">
      <c r="C35" s="17"/>
      <c r="D35" s="17"/>
      <c r="E35" s="17"/>
      <c r="F35" s="17"/>
      <c r="G35" s="17"/>
      <c r="H35" s="17"/>
    </row>
    <row r="36" customFormat="false" ht="15" hidden="false" customHeight="true" outlineLevel="0" collapsed="false">
      <c r="B36" s="9" t="s">
        <v>91</v>
      </c>
      <c r="C36" s="17" t="s">
        <v>174</v>
      </c>
      <c r="D36" s="17"/>
      <c r="E36" s="17"/>
      <c r="F36" s="17"/>
      <c r="G36" s="17"/>
      <c r="H36" s="17"/>
    </row>
    <row r="37" customFormat="false" ht="15" hidden="false" customHeight="false" outlineLevel="0" collapsed="false">
      <c r="B37" s="9" t="s">
        <v>92</v>
      </c>
      <c r="C37" s="19"/>
    </row>
    <row r="39" customFormat="false" ht="15" hidden="false" customHeight="true" outlineLevel="0" collapsed="false">
      <c r="A39" s="30" t="s">
        <v>93</v>
      </c>
      <c r="B39" s="30"/>
      <c r="C39" s="30"/>
      <c r="D39" s="30"/>
      <c r="E39" s="30"/>
      <c r="F39" s="30"/>
      <c r="G39" s="30"/>
      <c r="H39" s="30"/>
    </row>
    <row r="40" customFormat="false" ht="15" hidden="false" customHeight="false" outlineLevel="0" collapsed="false">
      <c r="A40" s="30"/>
      <c r="B40" s="30"/>
      <c r="C40" s="30"/>
      <c r="D40" s="30"/>
      <c r="E40" s="30"/>
      <c r="F40" s="30"/>
      <c r="G40" s="30"/>
      <c r="H40" s="30"/>
    </row>
  </sheetData>
  <mergeCells count="5">
    <mergeCell ref="A3:B3"/>
    <mergeCell ref="B29:H31"/>
    <mergeCell ref="C34:H35"/>
    <mergeCell ref="C36:H36"/>
    <mergeCell ref="A39:H40"/>
  </mergeCells>
  <conditionalFormatting sqref="H6:H10">
    <cfRule type="expression" priority="2" aboveAverage="0" equalAverage="0" bottom="0" percent="0" rank="0" text="" dxfId="0">
      <formula>LEFT(H6,1)="⛔"</formula>
    </cfRule>
    <cfRule type="expression" priority="3" aboveAverage="0" equalAverage="0" bottom="0" percent="0" rank="0" text="" dxfId="1">
      <formula>LEFT(H6,1)="⚠"</formula>
    </cfRule>
    <cfRule type="expression" priority="4" aboveAverage="0" equalAverage="0" bottom="0" percent="0" rank="0" text="" dxfId="1">
      <formula>LEFT(H6,1)="⏰"</formula>
    </cfRule>
    <cfRule type="expression" priority="5" aboveAverage="0" equalAverage="0" bottom="0" percent="0" rank="0" text="" dxfId="2">
      <formula>LEFT(H6,1)="✔"</formula>
    </cfRule>
  </conditionalFormatting>
  <conditionalFormatting sqref="E14:E20">
    <cfRule type="expression" priority="6" aboveAverage="0" equalAverage="0" bottom="0" percent="0" rank="0" text="" dxfId="3">
      <formula>E14="Sí"</formula>
    </cfRule>
  </conditionalFormatting>
  <conditionalFormatting sqref="B29">
    <cfRule type="expression" priority="7" aboveAverage="0" equalAverage="0" bottom="0" percent="0" rank="0" text="" dxfId="0">
      <formula>LEFT(B29,7)="DETENER"</formula>
    </cfRule>
    <cfRule type="expression" priority="8" aboveAverage="0" equalAverage="0" bottom="0" percent="0" rank="0" text="" dxfId="4">
      <formula>LEFT(B29,6)="PAUSAR"</formula>
    </cfRule>
    <cfRule type="expression" priority="9" aboveAverage="0" equalAverage="0" bottom="0" percent="0" rank="0" text="" dxfId="1">
      <formula>LEFT(B29,7)="AJUSTAR"</formula>
    </cfRule>
    <cfRule type="expression" priority="10" aboveAverage="0" equalAverage="0" bottom="0" percent="0" rank="0" text="" dxfId="2">
      <formula>LEFT(B29,9)="CONTINUAR"</formula>
    </cfRule>
  </conditionalFormatting>
  <dataValidations count="4">
    <dataValidation allowBlank="true" error="Elige de la lista" errorStyle="stop" operator="between" showDropDown="false" showErrorMessage="false" showInputMessage="false" sqref="C14" type="list">
      <formula1>Listas!$C$2:$C$3</formula1>
      <formula2>0</formula2>
    </dataValidation>
    <dataValidation allowBlank="true" error="Elige de la lista" errorStyle="stop" operator="between" showDropDown="false" showErrorMessage="false" showInputMessage="false" sqref="C15" type="list">
      <formula1>Listas!$D$2:$D$4</formula1>
      <formula2>0</formula2>
    </dataValidation>
    <dataValidation allowBlank="true" error="Elige de la lista" errorStyle="stop" operator="between" showDropDown="false" showErrorMessage="false" showInputMessage="false" sqref="C17:C20" type="list">
      <formula1>Listas!$C$2:$C$3</formula1>
      <formula2>0</formula2>
    </dataValidation>
    <dataValidation allowBlank="true" error="Elige de la lista" errorStyle="stop" operator="between" showDropDown="false" showErrorMessage="false" showInputMessage="false" sqref="C33" type="list">
      <formula1>Listas!$E$2:$E$5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A441"/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0"/>
    <col collapsed="false" customWidth="true" hidden="false" outlineLevel="0" max="3" min="3" style="0" width="16"/>
    <col collapsed="false" customWidth="true" hidden="false" outlineLevel="0" max="4" min="4" style="0" width="12"/>
  </cols>
  <sheetData>
    <row r="1" customFormat="false" ht="27.75" hidden="false" customHeight="true" outlineLevel="0" collapsed="false">
      <c r="A1" s="15" t="s">
        <v>94</v>
      </c>
    </row>
    <row r="2" customFormat="false" ht="15" hidden="false" customHeight="false" outlineLevel="0" collapsed="false">
      <c r="A2" s="3" t="s">
        <v>194</v>
      </c>
    </row>
    <row r="4" customFormat="false" ht="30" hidden="false" customHeight="true" outlineLevel="0" collapsed="false">
      <c r="A4" s="20" t="s">
        <v>35</v>
      </c>
      <c r="B4" s="20" t="s">
        <v>96</v>
      </c>
      <c r="C4" s="20" t="s">
        <v>97</v>
      </c>
      <c r="D4" s="20" t="s">
        <v>98</v>
      </c>
    </row>
    <row r="5" customFormat="false" ht="21.75" hidden="false" customHeight="true" outlineLevel="0" collapsed="false">
      <c r="A5" s="21" t="n">
        <v>1</v>
      </c>
      <c r="B5" s="27" t="s">
        <v>99</v>
      </c>
      <c r="C5" s="31" t="s">
        <v>100</v>
      </c>
      <c r="D5" s="32" t="s">
        <v>74</v>
      </c>
    </row>
    <row r="6" customFormat="false" ht="21.75" hidden="false" customHeight="true" outlineLevel="0" collapsed="false">
      <c r="A6" s="21" t="n">
        <v>2</v>
      </c>
      <c r="B6" s="27" t="s">
        <v>101</v>
      </c>
      <c r="C6" s="31" t="s">
        <v>100</v>
      </c>
      <c r="D6" s="32" t="s">
        <v>78</v>
      </c>
    </row>
    <row r="7" customFormat="false" ht="21.75" hidden="false" customHeight="true" outlineLevel="0" collapsed="false">
      <c r="A7" s="21" t="n">
        <v>3</v>
      </c>
      <c r="B7" s="27" t="s">
        <v>102</v>
      </c>
      <c r="C7" s="31" t="s">
        <v>100</v>
      </c>
      <c r="D7" s="32" t="s">
        <v>74</v>
      </c>
    </row>
    <row r="8" customFormat="false" ht="21.75" hidden="false" customHeight="true" outlineLevel="0" collapsed="false">
      <c r="A8" s="21" t="n">
        <v>4</v>
      </c>
      <c r="B8" s="27" t="s">
        <v>103</v>
      </c>
      <c r="C8" s="31" t="s">
        <v>100</v>
      </c>
      <c r="D8" s="32" t="s">
        <v>78</v>
      </c>
    </row>
    <row r="9" customFormat="false" ht="21.75" hidden="false" customHeight="true" outlineLevel="0" collapsed="false">
      <c r="A9" s="21" t="n">
        <v>5</v>
      </c>
      <c r="B9" s="27" t="s">
        <v>104</v>
      </c>
      <c r="C9" s="31" t="s">
        <v>105</v>
      </c>
      <c r="D9" s="32" t="s">
        <v>74</v>
      </c>
    </row>
    <row r="10" customFormat="false" ht="21.75" hidden="false" customHeight="true" outlineLevel="0" collapsed="false">
      <c r="A10" s="21" t="n">
        <v>6</v>
      </c>
      <c r="B10" s="27" t="s">
        <v>106</v>
      </c>
      <c r="C10" s="31" t="s">
        <v>105</v>
      </c>
      <c r="D10" s="32" t="s">
        <v>74</v>
      </c>
    </row>
    <row r="11" customFormat="false" ht="21.75" hidden="false" customHeight="true" outlineLevel="0" collapsed="false">
      <c r="A11" s="21" t="n">
        <v>7</v>
      </c>
      <c r="B11" s="27" t="s">
        <v>107</v>
      </c>
      <c r="C11" s="31" t="s">
        <v>105</v>
      </c>
      <c r="D11" s="32" t="s">
        <v>78</v>
      </c>
    </row>
    <row r="12" customFormat="false" ht="21.75" hidden="false" customHeight="true" outlineLevel="0" collapsed="false">
      <c r="A12" s="21" t="n">
        <v>8</v>
      </c>
      <c r="B12" s="27" t="s">
        <v>108</v>
      </c>
      <c r="C12" s="31" t="s">
        <v>105</v>
      </c>
      <c r="D12" s="32" t="s">
        <v>74</v>
      </c>
    </row>
    <row r="13" customFormat="false" ht="21.75" hidden="false" customHeight="true" outlineLevel="0" collapsed="false">
      <c r="A13" s="21" t="n">
        <v>9</v>
      </c>
      <c r="B13" s="27" t="s">
        <v>109</v>
      </c>
      <c r="C13" s="31" t="s">
        <v>110</v>
      </c>
      <c r="D13" s="32" t="s">
        <v>74</v>
      </c>
    </row>
    <row r="14" customFormat="false" ht="21.75" hidden="false" customHeight="true" outlineLevel="0" collapsed="false">
      <c r="A14" s="21" t="n">
        <v>10</v>
      </c>
      <c r="B14" s="27" t="s">
        <v>111</v>
      </c>
      <c r="C14" s="31" t="s">
        <v>110</v>
      </c>
      <c r="D14" s="32" t="s">
        <v>74</v>
      </c>
    </row>
    <row r="15" customFormat="false" ht="21.75" hidden="false" customHeight="true" outlineLevel="0" collapsed="false">
      <c r="A15" s="21" t="n">
        <v>11</v>
      </c>
      <c r="B15" s="27" t="s">
        <v>112</v>
      </c>
      <c r="C15" s="31" t="s">
        <v>110</v>
      </c>
      <c r="D15" s="32" t="s">
        <v>78</v>
      </c>
    </row>
    <row r="16" customFormat="false" ht="21.75" hidden="false" customHeight="true" outlineLevel="0" collapsed="false">
      <c r="A16" s="21" t="n">
        <v>12</v>
      </c>
      <c r="B16" s="27" t="s">
        <v>113</v>
      </c>
      <c r="C16" s="31" t="s">
        <v>110</v>
      </c>
      <c r="D16" s="32" t="s">
        <v>78</v>
      </c>
    </row>
    <row r="18" customFormat="false" ht="15" hidden="false" customHeight="false" outlineLevel="0" collapsed="false">
      <c r="B18" s="7" t="s">
        <v>114</v>
      </c>
      <c r="D18" s="24" t="n">
        <f aca="false">COUNTIF(D5:D16,"Sí")</f>
        <v>5</v>
      </c>
    </row>
    <row r="19" customFormat="false" ht="15" hidden="false" customHeight="false" outlineLevel="0" collapsed="false">
      <c r="B19" s="7" t="s">
        <v>115</v>
      </c>
      <c r="D19" s="24" t="str">
        <f aca="false">IF(COUNTIF(D13:D16,"Sí")&gt;0,"Racionalizar",IF(COUNTIF(D9:D12,"Sí")&gt;0,"Tratar síntomas",IF(COUNTIF(D5:D8,"Sí")&gt;0,"Deriva","—")))</f>
        <v>Racionalizar</v>
      </c>
    </row>
    <row r="20" customFormat="false" ht="15" hidden="false" customHeight="false" outlineLevel="0" collapsed="false">
      <c r="B20" s="33" t="s">
        <v>87</v>
      </c>
      <c r="D20" s="24" t="str">
        <f aca="false">IF(COUNTA(D5:D16)=0,"",IF(D18&gt;=7,"Alto",IF(D18&gt;=4,"Medio","Bajo")))</f>
        <v>Medio</v>
      </c>
    </row>
    <row r="22" customFormat="false" ht="15" hidden="false" customHeight="true" outlineLevel="0" collapsed="false">
      <c r="B22" s="30" t="s">
        <v>116</v>
      </c>
      <c r="C22" s="30"/>
      <c r="D22" s="30"/>
    </row>
    <row r="23" customFormat="false" ht="15" hidden="false" customHeight="false" outlineLevel="0" collapsed="false">
      <c r="B23" s="30"/>
      <c r="C23" s="30"/>
      <c r="D23" s="30"/>
    </row>
    <row r="24" customFormat="false" ht="15" hidden="false" customHeight="false" outlineLevel="0" collapsed="false">
      <c r="B24" s="30"/>
      <c r="C24" s="30"/>
      <c r="D24" s="30"/>
    </row>
  </sheetData>
  <mergeCells count="1">
    <mergeCell ref="B22:D24"/>
  </mergeCells>
  <conditionalFormatting sqref="D5:D16">
    <cfRule type="expression" priority="2" aboveAverage="0" equalAverage="0" bottom="0" percent="0" rank="0" text="" dxfId="3">
      <formula>D5="Sí"</formula>
    </cfRule>
  </conditionalFormatting>
  <conditionalFormatting sqref="D20">
    <cfRule type="cellIs" priority="3" operator="equal" aboveAverage="0" equalAverage="0" bottom="0" percent="0" rank="0" text="" dxfId="3">
      <formula>"Alto"</formula>
    </cfRule>
    <cfRule type="cellIs" priority="4" operator="equal" aboveAverage="0" equalAverage="0" bottom="0" percent="0" rank="0" text="" dxfId="1">
      <formula>"Medio"</formula>
    </cfRule>
    <cfRule type="cellIs" priority="5" operator="equal" aboveAverage="0" equalAverage="0" bottom="0" percent="0" rank="0" text="" dxfId="2">
      <formula>"Bajo"</formula>
    </cfRule>
  </conditionalFormatting>
  <dataValidations count="1">
    <dataValidation allowBlank="true" error="Elige de la lista" errorStyle="stop" operator="between" showDropDown="false" showErrorMessage="false" showInputMessage="false" sqref="D5:D16" type="list">
      <formula1>Listas!$C$2:$C$3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2" customFormat="false" ht="15" hidden="false" customHeight="false" outlineLevel="0" collapsed="false">
      <c r="A2" s="0" t="s">
        <v>195</v>
      </c>
      <c r="B2" s="0" t="s">
        <v>172</v>
      </c>
      <c r="C2" s="0" t="s">
        <v>78</v>
      </c>
      <c r="D2" s="0" t="s">
        <v>78</v>
      </c>
      <c r="E2" s="0" t="s">
        <v>196</v>
      </c>
      <c r="F2" s="0" t="s">
        <v>197</v>
      </c>
    </row>
    <row r="3" customFormat="false" ht="15" hidden="false" customHeight="false" outlineLevel="0" collapsed="false">
      <c r="A3" s="0" t="s">
        <v>198</v>
      </c>
      <c r="B3" s="0" t="s">
        <v>166</v>
      </c>
      <c r="C3" s="0" t="s">
        <v>74</v>
      </c>
      <c r="D3" s="0" t="s">
        <v>74</v>
      </c>
      <c r="E3" s="0" t="s">
        <v>199</v>
      </c>
      <c r="F3" s="0" t="s">
        <v>200</v>
      </c>
    </row>
    <row r="4" customFormat="false" ht="15" hidden="false" customHeight="false" outlineLevel="0" collapsed="false">
      <c r="A4" s="0" t="s">
        <v>201</v>
      </c>
      <c r="D4" s="0" t="s">
        <v>191</v>
      </c>
      <c r="E4" s="0" t="s">
        <v>202</v>
      </c>
      <c r="F4" s="0" t="s">
        <v>203</v>
      </c>
    </row>
    <row r="5" customFormat="false" ht="15" hidden="false" customHeight="false" outlineLevel="0" collapsed="false">
      <c r="A5" s="0" t="s">
        <v>162</v>
      </c>
      <c r="E5" s="0" t="s">
        <v>192</v>
      </c>
      <c r="F5" s="0" t="s">
        <v>204</v>
      </c>
    </row>
    <row r="6" customFormat="false" ht="15" hidden="false" customHeight="false" outlineLevel="0" collapsed="false">
      <c r="A6" s="0" t="s">
        <v>181</v>
      </c>
    </row>
    <row r="7" customFormat="false" ht="15" hidden="false" customHeight="false" outlineLevel="0" collapsed="false">
      <c r="A7" s="0" t="s">
        <v>205</v>
      </c>
    </row>
    <row r="8" customFormat="false" ht="15" hidden="false" customHeight="false" outlineLevel="0" collapsed="false">
      <c r="A8" s="0" t="s">
        <v>176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2026-10-05T17:55:23Z</dcterms:created>
  <dc:creator>openpyxl</dc:creator>
  <dc:description/>
  <dc:language>en-US</dc:language>
  <cp:lastModifiedBy/>
  <dcterms:modified xsi:type="dcterms:W3CDTF">2026-10-05T17:55:23Z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